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edenedfsls\Documents\FAB_IAE\"/>
    </mc:Choice>
  </mc:AlternateContent>
  <bookViews>
    <workbookView xWindow="0" yWindow="375" windowWidth="21570" windowHeight="8175"/>
  </bookViews>
  <sheets>
    <sheet name="seleção_injetores_clusterizacao" sheetId="10" r:id="rId1"/>
    <sheet name="seleção_injetores" sheetId="3" r:id="rId2"/>
    <sheet name="A3-999-92-16-7565-0-0" sheetId="1" r:id="rId3"/>
    <sheet name="Dados teoricos e resumo geral" sheetId="2" r:id="rId4"/>
    <sheet name="DeltaP_agua_LHP_oxi" sheetId="4" r:id="rId5"/>
    <sheet name="Vazao_agua_LHP_oxi" sheetId="5" r:id="rId6"/>
    <sheet name="DeltaP_agua_LHP_comb" sheetId="6" r:id="rId7"/>
    <sheet name="Vazao_agua_LHP_comb" sheetId="7" r:id="rId8"/>
    <sheet name="correlacao_furo_muF" sheetId="8" r:id="rId9"/>
    <sheet name="Status_do_ensaio_dos_injetores" sheetId="9" r:id="rId10"/>
  </sheets>
  <definedNames>
    <definedName name="_xlnm._FilterDatabase" localSheetId="0" hidden="1">seleção_injetores_clusterizacao!$A$1:$C$151</definedName>
  </definedNames>
  <calcPr calcId="162913"/>
</workbook>
</file>

<file path=xl/calcChain.xml><?xml version="1.0" encoding="utf-8"?>
<calcChain xmlns="http://schemas.openxmlformats.org/spreadsheetml/2006/main">
  <c r="C151" i="10" l="1"/>
  <c r="B151" i="10"/>
  <c r="A151" i="10"/>
  <c r="C150" i="10"/>
  <c r="B150" i="10"/>
  <c r="A150" i="10"/>
  <c r="C149" i="10"/>
  <c r="B149" i="10"/>
  <c r="A149" i="10"/>
  <c r="C148" i="10"/>
  <c r="B148" i="10"/>
  <c r="A148" i="10"/>
  <c r="C147" i="10"/>
  <c r="B147" i="10"/>
  <c r="A147" i="10"/>
  <c r="C146" i="10"/>
  <c r="B146" i="10"/>
  <c r="A146" i="10"/>
  <c r="C145" i="10"/>
  <c r="B145" i="10"/>
  <c r="A145" i="10"/>
  <c r="C144" i="10"/>
  <c r="B144" i="10"/>
  <c r="A144" i="10"/>
  <c r="C143" i="10"/>
  <c r="B143" i="10"/>
  <c r="A143" i="10"/>
  <c r="C142" i="10"/>
  <c r="B142" i="10"/>
  <c r="A142" i="10"/>
  <c r="C141" i="10"/>
  <c r="B141" i="10"/>
  <c r="A141" i="10"/>
  <c r="C140" i="10"/>
  <c r="B140" i="10"/>
  <c r="A140" i="10"/>
  <c r="C139" i="10"/>
  <c r="B139" i="10"/>
  <c r="A139" i="10"/>
  <c r="C138" i="10"/>
  <c r="B138" i="10"/>
  <c r="A138" i="10"/>
  <c r="C137" i="10"/>
  <c r="B137" i="10"/>
  <c r="A137" i="10"/>
  <c r="C136" i="10"/>
  <c r="B136" i="10"/>
  <c r="A136" i="10"/>
  <c r="C135" i="10"/>
  <c r="B135" i="10"/>
  <c r="A135" i="10"/>
  <c r="C134" i="10"/>
  <c r="B134" i="10"/>
  <c r="A134" i="10"/>
  <c r="C133" i="10"/>
  <c r="B133" i="10"/>
  <c r="A133" i="10"/>
  <c r="C132" i="10"/>
  <c r="B132" i="10"/>
  <c r="A132" i="10"/>
  <c r="C131" i="10"/>
  <c r="B131" i="10"/>
  <c r="A131" i="10"/>
  <c r="C130" i="10"/>
  <c r="B130" i="10"/>
  <c r="A130" i="10"/>
  <c r="C129" i="10"/>
  <c r="B129" i="10"/>
  <c r="A129" i="10"/>
  <c r="C128" i="10"/>
  <c r="B128" i="10"/>
  <c r="A128" i="10"/>
  <c r="C127" i="10"/>
  <c r="B127" i="10"/>
  <c r="A127" i="10"/>
  <c r="C126" i="10"/>
  <c r="B126" i="10"/>
  <c r="A126" i="10"/>
  <c r="C125" i="10"/>
  <c r="B125" i="10"/>
  <c r="A125" i="10"/>
  <c r="C124" i="10"/>
  <c r="B124" i="10"/>
  <c r="A124" i="10"/>
  <c r="C123" i="10"/>
  <c r="B123" i="10"/>
  <c r="A123" i="10"/>
  <c r="C122" i="10"/>
  <c r="B122" i="10"/>
  <c r="A122" i="10"/>
  <c r="C121" i="10"/>
  <c r="B121" i="10"/>
  <c r="A121" i="10"/>
  <c r="C120" i="10"/>
  <c r="B120" i="10"/>
  <c r="A120" i="10"/>
  <c r="C119" i="10"/>
  <c r="B119" i="10"/>
  <c r="A119" i="10"/>
  <c r="C118" i="10"/>
  <c r="B118" i="10"/>
  <c r="A118" i="10"/>
  <c r="C117" i="10"/>
  <c r="B117" i="10"/>
  <c r="A117" i="10"/>
  <c r="C116" i="10"/>
  <c r="B116" i="10"/>
  <c r="A116" i="10"/>
  <c r="C115" i="10"/>
  <c r="B115" i="10"/>
  <c r="A115" i="10"/>
  <c r="C114" i="10"/>
  <c r="B114" i="10"/>
  <c r="A114" i="10"/>
  <c r="C113" i="10"/>
  <c r="B113" i="10"/>
  <c r="A113" i="10"/>
  <c r="C112" i="10"/>
  <c r="B112" i="10"/>
  <c r="A112" i="10"/>
  <c r="C111" i="10"/>
  <c r="B111" i="10"/>
  <c r="A111" i="10"/>
  <c r="C110" i="10"/>
  <c r="B110" i="10"/>
  <c r="A110" i="10"/>
  <c r="C109" i="10"/>
  <c r="B109" i="10"/>
  <c r="A109" i="10"/>
  <c r="C108" i="10"/>
  <c r="B108" i="10"/>
  <c r="A108" i="10"/>
  <c r="C107" i="10"/>
  <c r="B107" i="10"/>
  <c r="A107" i="10"/>
  <c r="C106" i="10"/>
  <c r="B106" i="10"/>
  <c r="A106" i="10"/>
  <c r="C105" i="10"/>
  <c r="B105" i="10"/>
  <c r="A105" i="10"/>
  <c r="C104" i="10"/>
  <c r="B104" i="10"/>
  <c r="A104" i="10"/>
  <c r="C103" i="10"/>
  <c r="B103" i="10"/>
  <c r="A103" i="10"/>
  <c r="C102" i="10"/>
  <c r="B102" i="10"/>
  <c r="A102" i="10"/>
  <c r="C101" i="10"/>
  <c r="B101" i="10"/>
  <c r="A101" i="10"/>
  <c r="C100" i="10"/>
  <c r="B100" i="10"/>
  <c r="A100" i="10"/>
  <c r="C99" i="10"/>
  <c r="B99" i="10"/>
  <c r="A99" i="10"/>
  <c r="C98" i="10"/>
  <c r="B98" i="10"/>
  <c r="A98" i="10"/>
  <c r="C97" i="10"/>
  <c r="B97" i="10"/>
  <c r="A97" i="10"/>
  <c r="C96" i="10"/>
  <c r="B96" i="10"/>
  <c r="A96" i="10"/>
  <c r="C95" i="10"/>
  <c r="B95" i="10"/>
  <c r="A95" i="10"/>
  <c r="C94" i="10"/>
  <c r="B94" i="10"/>
  <c r="A94" i="10"/>
  <c r="C93" i="10"/>
  <c r="B93" i="10"/>
  <c r="A93" i="10"/>
  <c r="C92" i="10"/>
  <c r="B92" i="10"/>
  <c r="A92" i="10"/>
  <c r="C91" i="10"/>
  <c r="B91" i="10"/>
  <c r="A91" i="10"/>
  <c r="C90" i="10"/>
  <c r="B90" i="10"/>
  <c r="A90" i="10"/>
  <c r="C89" i="10"/>
  <c r="B89" i="10"/>
  <c r="A89" i="10"/>
  <c r="C88" i="10"/>
  <c r="B88" i="10"/>
  <c r="A88" i="10"/>
  <c r="C87" i="10"/>
  <c r="B87" i="10"/>
  <c r="A87" i="10"/>
  <c r="C86" i="10"/>
  <c r="B86" i="10"/>
  <c r="A86" i="10"/>
  <c r="C85" i="10"/>
  <c r="B85" i="10"/>
  <c r="A85" i="10"/>
  <c r="C84" i="10"/>
  <c r="B84" i="10"/>
  <c r="A84" i="10"/>
  <c r="C83" i="10"/>
  <c r="B83" i="10"/>
  <c r="A83" i="10"/>
  <c r="C82" i="10"/>
  <c r="B82" i="10"/>
  <c r="A82" i="10"/>
  <c r="C81" i="10"/>
  <c r="B81" i="10"/>
  <c r="A81" i="10"/>
  <c r="C80" i="10"/>
  <c r="B80" i="10"/>
  <c r="A80" i="10"/>
  <c r="C79" i="10"/>
  <c r="B79" i="10"/>
  <c r="A79" i="10"/>
  <c r="C78" i="10"/>
  <c r="B78" i="10"/>
  <c r="A78" i="10"/>
  <c r="C77" i="10"/>
  <c r="B77" i="10"/>
  <c r="A77" i="10"/>
  <c r="C76" i="10"/>
  <c r="B76" i="10"/>
  <c r="A76" i="10"/>
  <c r="C75" i="10"/>
  <c r="B75" i="10"/>
  <c r="A75" i="10"/>
  <c r="C74" i="10"/>
  <c r="B74" i="10"/>
  <c r="A74" i="10"/>
  <c r="C73" i="10"/>
  <c r="B73" i="10"/>
  <c r="A73" i="10"/>
  <c r="C72" i="10"/>
  <c r="B72" i="10"/>
  <c r="A72" i="10"/>
  <c r="C71" i="10"/>
  <c r="B71" i="10"/>
  <c r="A71" i="10"/>
  <c r="C70" i="10"/>
  <c r="B70" i="10"/>
  <c r="A70" i="10"/>
  <c r="C69" i="10"/>
  <c r="B69" i="10"/>
  <c r="A69" i="10"/>
  <c r="C68" i="10"/>
  <c r="B68" i="10"/>
  <c r="A68" i="10"/>
  <c r="C67" i="10"/>
  <c r="B67" i="10"/>
  <c r="A67" i="10"/>
  <c r="C66" i="10"/>
  <c r="B66" i="10"/>
  <c r="A66" i="10"/>
  <c r="C65" i="10"/>
  <c r="B65" i="10"/>
  <c r="A65" i="10"/>
  <c r="C64" i="10"/>
  <c r="B64" i="10"/>
  <c r="A64" i="10"/>
  <c r="C63" i="10"/>
  <c r="B63" i="10"/>
  <c r="A63" i="10"/>
  <c r="C62" i="10"/>
  <c r="B62" i="10"/>
  <c r="A62" i="10"/>
  <c r="C61" i="10"/>
  <c r="B61" i="10"/>
  <c r="A61" i="10"/>
  <c r="C60" i="10"/>
  <c r="B60" i="10"/>
  <c r="A60" i="10"/>
  <c r="C59" i="10"/>
  <c r="B59" i="10"/>
  <c r="A59" i="10"/>
  <c r="C58" i="10"/>
  <c r="B58" i="10"/>
  <c r="A58" i="10"/>
  <c r="C57" i="10"/>
  <c r="B57" i="10"/>
  <c r="A57" i="10"/>
  <c r="C56" i="10"/>
  <c r="B56" i="10"/>
  <c r="A56" i="10"/>
  <c r="C55" i="10"/>
  <c r="B55" i="10"/>
  <c r="A55" i="10"/>
  <c r="C54" i="10"/>
  <c r="B54" i="10"/>
  <c r="A54" i="10"/>
  <c r="C53" i="10"/>
  <c r="B53" i="10"/>
  <c r="A53" i="10"/>
  <c r="C52" i="10"/>
  <c r="B52" i="10"/>
  <c r="A52" i="10"/>
  <c r="C51" i="10"/>
  <c r="B51" i="10"/>
  <c r="A51" i="10"/>
  <c r="C50" i="10"/>
  <c r="B50" i="10"/>
  <c r="A50" i="10"/>
  <c r="C49" i="10"/>
  <c r="B49" i="10"/>
  <c r="A49" i="10"/>
  <c r="C48" i="10"/>
  <c r="B48" i="10"/>
  <c r="A48" i="10"/>
  <c r="C47" i="10"/>
  <c r="B47" i="10"/>
  <c r="A47" i="10"/>
  <c r="C46" i="10"/>
  <c r="B46" i="10"/>
  <c r="A46" i="10"/>
  <c r="C45" i="10"/>
  <c r="B45" i="10"/>
  <c r="A45" i="10"/>
  <c r="C44" i="10"/>
  <c r="B44" i="10"/>
  <c r="A44" i="10"/>
  <c r="C43" i="10"/>
  <c r="B43" i="10"/>
  <c r="A43" i="10"/>
  <c r="C42" i="10"/>
  <c r="B42" i="10"/>
  <c r="A42" i="10"/>
  <c r="C41" i="10"/>
  <c r="B41" i="10"/>
  <c r="A41" i="10"/>
  <c r="C40" i="10"/>
  <c r="B40" i="10"/>
  <c r="A40" i="10"/>
  <c r="C39" i="10"/>
  <c r="B39" i="10"/>
  <c r="A39" i="10"/>
  <c r="C38" i="10"/>
  <c r="B38" i="10"/>
  <c r="A38" i="10"/>
  <c r="C37" i="10"/>
  <c r="B37" i="10"/>
  <c r="A37" i="10"/>
  <c r="C36" i="10"/>
  <c r="B36" i="10"/>
  <c r="A36" i="10"/>
  <c r="C35" i="10"/>
  <c r="B35" i="10"/>
  <c r="A35" i="10"/>
  <c r="C34" i="10"/>
  <c r="B34" i="10"/>
  <c r="A34" i="10"/>
  <c r="C33" i="10"/>
  <c r="B33" i="10"/>
  <c r="A33" i="10"/>
  <c r="C32" i="10"/>
  <c r="B32" i="10"/>
  <c r="A32" i="10"/>
  <c r="C31" i="10"/>
  <c r="B31" i="10"/>
  <c r="A31" i="10"/>
  <c r="C30" i="10"/>
  <c r="B30" i="10"/>
  <c r="A30" i="10"/>
  <c r="C29" i="10"/>
  <c r="B29" i="10"/>
  <c r="A29" i="10"/>
  <c r="C28" i="10"/>
  <c r="B28" i="10"/>
  <c r="A28" i="10"/>
  <c r="C27" i="10"/>
  <c r="B27" i="10"/>
  <c r="A27" i="10"/>
  <c r="C26" i="10"/>
  <c r="B26" i="10"/>
  <c r="A26" i="10"/>
  <c r="C25" i="10"/>
  <c r="B25" i="10"/>
  <c r="A25" i="10"/>
  <c r="C24" i="10"/>
  <c r="B24" i="10"/>
  <c r="A24" i="10"/>
  <c r="C23" i="10"/>
  <c r="B23" i="10"/>
  <c r="A23" i="10"/>
  <c r="C22" i="10"/>
  <c r="B22" i="10"/>
  <c r="A22" i="10"/>
  <c r="C21" i="10"/>
  <c r="B21" i="10"/>
  <c r="A21" i="10"/>
  <c r="C20" i="10"/>
  <c r="B20" i="10"/>
  <c r="A20" i="10"/>
  <c r="C19" i="10"/>
  <c r="B19" i="10"/>
  <c r="A19" i="10"/>
  <c r="C18" i="10"/>
  <c r="B18" i="10"/>
  <c r="A18" i="10"/>
  <c r="C17" i="10"/>
  <c r="B17" i="10"/>
  <c r="A17" i="10"/>
  <c r="C16" i="10"/>
  <c r="B16" i="10"/>
  <c r="A16" i="10"/>
  <c r="C15" i="10"/>
  <c r="B15" i="10"/>
  <c r="A15" i="10"/>
  <c r="C14" i="10"/>
  <c r="B14" i="10"/>
  <c r="A14" i="10"/>
  <c r="C13" i="10"/>
  <c r="B13" i="10"/>
  <c r="A13" i="10"/>
  <c r="C12" i="10"/>
  <c r="B12" i="10"/>
  <c r="A12" i="10"/>
  <c r="C11" i="10"/>
  <c r="B11" i="10"/>
  <c r="A11" i="10"/>
  <c r="C10" i="10"/>
  <c r="B10" i="10"/>
  <c r="A10" i="10"/>
  <c r="C9" i="10"/>
  <c r="B9" i="10"/>
  <c r="A9" i="10"/>
  <c r="C8" i="10"/>
  <c r="B8" i="10"/>
  <c r="A8" i="10"/>
  <c r="C7" i="10"/>
  <c r="B7" i="10"/>
  <c r="A7" i="10"/>
  <c r="C6" i="10"/>
  <c r="B6" i="10"/>
  <c r="A6" i="10"/>
  <c r="C5" i="10"/>
  <c r="B5" i="10"/>
  <c r="A5" i="10"/>
  <c r="C4" i="10"/>
  <c r="B4" i="10"/>
  <c r="A4" i="10"/>
  <c r="C3" i="10"/>
  <c r="B3" i="10"/>
  <c r="A3" i="10"/>
  <c r="C2" i="10"/>
  <c r="B2" i="10"/>
  <c r="A2" i="10"/>
  <c r="C19" i="8"/>
  <c r="E14" i="8"/>
  <c r="E13" i="8"/>
  <c r="C12" i="8"/>
  <c r="E11" i="8"/>
  <c r="C10" i="8"/>
  <c r="E8" i="8"/>
  <c r="E7" i="8"/>
  <c r="C7" i="8"/>
  <c r="C4" i="8"/>
  <c r="C3" i="8"/>
  <c r="E2" i="8"/>
  <c r="C2" i="8"/>
  <c r="K239" i="7"/>
  <c r="J239" i="7"/>
  <c r="L239" i="7" s="1"/>
  <c r="I239" i="7"/>
  <c r="A239" i="7"/>
  <c r="J238" i="7"/>
  <c r="I238" i="7"/>
  <c r="A238" i="7"/>
  <c r="L237" i="7"/>
  <c r="J237" i="7"/>
  <c r="I237" i="7"/>
  <c r="K237" i="7" s="1"/>
  <c r="A237" i="7"/>
  <c r="J236" i="7"/>
  <c r="I236" i="7"/>
  <c r="L236" i="7" s="1"/>
  <c r="A236" i="7"/>
  <c r="J235" i="7"/>
  <c r="I235" i="7"/>
  <c r="L235" i="7" s="1"/>
  <c r="A235" i="7"/>
  <c r="L234" i="7"/>
  <c r="K234" i="7"/>
  <c r="J234" i="7"/>
  <c r="I234" i="7"/>
  <c r="A234" i="7"/>
  <c r="J233" i="7"/>
  <c r="I233" i="7"/>
  <c r="A233" i="7"/>
  <c r="K232" i="7"/>
  <c r="J232" i="7"/>
  <c r="L232" i="7" s="1"/>
  <c r="I232" i="7"/>
  <c r="A232" i="7"/>
  <c r="K231" i="7"/>
  <c r="J231" i="7"/>
  <c r="L231" i="7" s="1"/>
  <c r="I231" i="7"/>
  <c r="A231" i="7"/>
  <c r="J230" i="7"/>
  <c r="I230" i="7"/>
  <c r="A230" i="7"/>
  <c r="L229" i="7"/>
  <c r="K229" i="7"/>
  <c r="J229" i="7"/>
  <c r="I229" i="7"/>
  <c r="A229" i="7"/>
  <c r="J228" i="7"/>
  <c r="I228" i="7"/>
  <c r="L228" i="7" s="1"/>
  <c r="A228" i="7"/>
  <c r="J227" i="7"/>
  <c r="I227" i="7"/>
  <c r="L227" i="7" s="1"/>
  <c r="A227" i="7"/>
  <c r="L226" i="7"/>
  <c r="K226" i="7"/>
  <c r="J226" i="7"/>
  <c r="I226" i="7"/>
  <c r="A226" i="7"/>
  <c r="J225" i="7"/>
  <c r="I225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K212" i="7"/>
  <c r="L212" i="7" s="1"/>
  <c r="A212" i="7"/>
  <c r="A211" i="7"/>
  <c r="A210" i="7"/>
  <c r="I209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I196" i="7"/>
  <c r="K196" i="7" s="1"/>
  <c r="L196" i="7" s="1"/>
  <c r="A196" i="7"/>
  <c r="A195" i="7"/>
  <c r="A194" i="7"/>
  <c r="A193" i="7"/>
  <c r="A192" i="7"/>
  <c r="A191" i="7"/>
  <c r="I190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K148" i="7"/>
  <c r="L148" i="7" s="1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I124" i="7"/>
  <c r="A124" i="7"/>
  <c r="A123" i="7"/>
  <c r="A122" i="7"/>
  <c r="A121" i="7"/>
  <c r="A120" i="7"/>
  <c r="A119" i="7"/>
  <c r="A118" i="7"/>
  <c r="A117" i="7"/>
  <c r="A116" i="7"/>
  <c r="A115" i="7"/>
  <c r="A114" i="7"/>
  <c r="I113" i="7"/>
  <c r="A113" i="7"/>
  <c r="A112" i="7"/>
  <c r="A111" i="7"/>
  <c r="A110" i="7"/>
  <c r="A109" i="7"/>
  <c r="J108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I94" i="7"/>
  <c r="A94" i="7"/>
  <c r="A93" i="7"/>
  <c r="A92" i="7"/>
  <c r="A91" i="7"/>
  <c r="A90" i="7"/>
  <c r="A89" i="7"/>
  <c r="K88" i="7"/>
  <c r="L88" i="7" s="1"/>
  <c r="A88" i="7"/>
  <c r="A87" i="7"/>
  <c r="A86" i="7"/>
  <c r="A85" i="7"/>
  <c r="A84" i="7"/>
  <c r="A83" i="7"/>
  <c r="A82" i="7"/>
  <c r="A81" i="7"/>
  <c r="A80" i="7"/>
  <c r="A79" i="7"/>
  <c r="A78" i="7"/>
  <c r="J77" i="7"/>
  <c r="A77" i="7"/>
  <c r="J76" i="7"/>
  <c r="A76" i="7"/>
  <c r="A75" i="7"/>
  <c r="A74" i="7"/>
  <c r="A73" i="7"/>
  <c r="A72" i="7"/>
  <c r="A71" i="7"/>
  <c r="A70" i="7"/>
  <c r="A69" i="7"/>
  <c r="A68" i="7"/>
  <c r="A67" i="7"/>
  <c r="I66" i="7"/>
  <c r="K66" i="7" s="1"/>
  <c r="L66" i="7" s="1"/>
  <c r="A66" i="7"/>
  <c r="A65" i="7"/>
  <c r="A64" i="7"/>
  <c r="A63" i="7"/>
  <c r="A62" i="7"/>
  <c r="J61" i="7"/>
  <c r="A61" i="7"/>
  <c r="A60" i="7"/>
  <c r="A59" i="7"/>
  <c r="A58" i="7"/>
  <c r="A57" i="7"/>
  <c r="A56" i="7"/>
  <c r="I55" i="7"/>
  <c r="A55" i="7"/>
  <c r="A54" i="7"/>
  <c r="A53" i="7"/>
  <c r="A52" i="7"/>
  <c r="A51" i="7"/>
  <c r="K50" i="7"/>
  <c r="L50" i="7" s="1"/>
  <c r="J50" i="7"/>
  <c r="A50" i="7"/>
  <c r="A49" i="7"/>
  <c r="A48" i="7"/>
  <c r="I47" i="7"/>
  <c r="A47" i="7"/>
  <c r="A46" i="7"/>
  <c r="A45" i="7"/>
  <c r="A44" i="7"/>
  <c r="A43" i="7"/>
  <c r="A42" i="7"/>
  <c r="A41" i="7"/>
  <c r="A40" i="7"/>
  <c r="A39" i="7"/>
  <c r="A38" i="7"/>
  <c r="A37" i="7"/>
  <c r="I36" i="7"/>
  <c r="A36" i="7"/>
  <c r="A35" i="7"/>
  <c r="A34" i="7"/>
  <c r="A33" i="7"/>
  <c r="A32" i="7"/>
  <c r="I31" i="7"/>
  <c r="K31" i="7" s="1"/>
  <c r="L31" i="7" s="1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I10" i="7"/>
  <c r="A10" i="7"/>
  <c r="A9" i="7"/>
  <c r="A8" i="7"/>
  <c r="A7" i="7"/>
  <c r="A6" i="7"/>
  <c r="J5" i="7"/>
  <c r="A5" i="7"/>
  <c r="J4" i="7"/>
  <c r="A4" i="7"/>
  <c r="A3" i="7"/>
  <c r="A2" i="7"/>
  <c r="M224" i="6"/>
  <c r="L224" i="6"/>
  <c r="K224" i="6"/>
  <c r="J224" i="6"/>
  <c r="J224" i="7" s="1"/>
  <c r="I224" i="6"/>
  <c r="I224" i="7" s="1"/>
  <c r="A224" i="6"/>
  <c r="M223" i="6"/>
  <c r="L223" i="6"/>
  <c r="K223" i="6"/>
  <c r="J223" i="6"/>
  <c r="I223" i="6"/>
  <c r="A223" i="6"/>
  <c r="M222" i="6"/>
  <c r="L222" i="6"/>
  <c r="K222" i="6"/>
  <c r="I222" i="7" s="1"/>
  <c r="J222" i="6"/>
  <c r="I222" i="6"/>
  <c r="A222" i="6"/>
  <c r="M221" i="6"/>
  <c r="L221" i="6"/>
  <c r="K221" i="6"/>
  <c r="J221" i="6"/>
  <c r="I221" i="6"/>
  <c r="I221" i="7" s="1"/>
  <c r="A221" i="6"/>
  <c r="M220" i="6"/>
  <c r="L220" i="6"/>
  <c r="K220" i="6"/>
  <c r="J220" i="6"/>
  <c r="I220" i="6"/>
  <c r="I220" i="7" s="1"/>
  <c r="A220" i="6"/>
  <c r="M219" i="6"/>
  <c r="L219" i="6"/>
  <c r="K219" i="6"/>
  <c r="J219" i="6"/>
  <c r="I219" i="6"/>
  <c r="A219" i="6"/>
  <c r="M218" i="6"/>
  <c r="L218" i="6"/>
  <c r="K218" i="6"/>
  <c r="J218" i="6"/>
  <c r="I218" i="6"/>
  <c r="A218" i="6"/>
  <c r="M217" i="6"/>
  <c r="L217" i="6"/>
  <c r="K217" i="6"/>
  <c r="J217" i="6"/>
  <c r="I217" i="6"/>
  <c r="I217" i="7" s="1"/>
  <c r="A217" i="6"/>
  <c r="M216" i="6"/>
  <c r="L216" i="6"/>
  <c r="K216" i="6"/>
  <c r="J216" i="6"/>
  <c r="I216" i="6"/>
  <c r="I216" i="7" s="1"/>
  <c r="A216" i="6"/>
  <c r="M215" i="6"/>
  <c r="L215" i="6"/>
  <c r="K215" i="6"/>
  <c r="J215" i="6"/>
  <c r="I215" i="6"/>
  <c r="A215" i="6"/>
  <c r="M214" i="6"/>
  <c r="L214" i="6"/>
  <c r="K214" i="6"/>
  <c r="J214" i="6"/>
  <c r="I214" i="6"/>
  <c r="A214" i="6"/>
  <c r="M213" i="6"/>
  <c r="L213" i="6"/>
  <c r="K213" i="6"/>
  <c r="J213" i="6"/>
  <c r="I213" i="6"/>
  <c r="I213" i="7" s="1"/>
  <c r="A213" i="6"/>
  <c r="M212" i="6"/>
  <c r="L212" i="6"/>
  <c r="K212" i="6"/>
  <c r="J212" i="6"/>
  <c r="I212" i="6"/>
  <c r="I212" i="7" s="1"/>
  <c r="J212" i="7" s="1"/>
  <c r="A212" i="6"/>
  <c r="M211" i="6"/>
  <c r="L211" i="6"/>
  <c r="K211" i="6"/>
  <c r="J211" i="6"/>
  <c r="I211" i="6"/>
  <c r="A211" i="6"/>
  <c r="M210" i="6"/>
  <c r="L210" i="6"/>
  <c r="K210" i="6"/>
  <c r="J210" i="6"/>
  <c r="I210" i="6"/>
  <c r="A210" i="6"/>
  <c r="M209" i="6"/>
  <c r="L209" i="6"/>
  <c r="K209" i="6"/>
  <c r="J209" i="6"/>
  <c r="I209" i="6"/>
  <c r="A209" i="6"/>
  <c r="M208" i="6"/>
  <c r="L208" i="6"/>
  <c r="K208" i="6"/>
  <c r="J208" i="6"/>
  <c r="I208" i="6"/>
  <c r="I208" i="7" s="1"/>
  <c r="A208" i="6"/>
  <c r="M207" i="6"/>
  <c r="L207" i="6"/>
  <c r="K207" i="6"/>
  <c r="J207" i="6"/>
  <c r="I207" i="6"/>
  <c r="A207" i="6"/>
  <c r="M206" i="6"/>
  <c r="L206" i="6"/>
  <c r="K206" i="6"/>
  <c r="I206" i="7" s="1"/>
  <c r="J206" i="6"/>
  <c r="I206" i="6"/>
  <c r="A206" i="6"/>
  <c r="M205" i="6"/>
  <c r="L205" i="6"/>
  <c r="K205" i="6"/>
  <c r="J205" i="6"/>
  <c r="I205" i="6"/>
  <c r="I205" i="7" s="1"/>
  <c r="A205" i="6"/>
  <c r="M204" i="6"/>
  <c r="L204" i="6"/>
  <c r="K204" i="6"/>
  <c r="J204" i="6"/>
  <c r="I204" i="6"/>
  <c r="I204" i="7" s="1"/>
  <c r="A204" i="6"/>
  <c r="M203" i="6"/>
  <c r="L203" i="6"/>
  <c r="K203" i="6"/>
  <c r="J203" i="6"/>
  <c r="I203" i="6"/>
  <c r="A203" i="6"/>
  <c r="M202" i="6"/>
  <c r="L202" i="6"/>
  <c r="K202" i="6"/>
  <c r="J202" i="6"/>
  <c r="I202" i="6"/>
  <c r="A202" i="6"/>
  <c r="M201" i="6"/>
  <c r="L201" i="6"/>
  <c r="K201" i="6"/>
  <c r="J201" i="6"/>
  <c r="I201" i="6"/>
  <c r="I201" i="7" s="1"/>
  <c r="A201" i="6"/>
  <c r="M200" i="6"/>
  <c r="L200" i="6"/>
  <c r="K200" i="6"/>
  <c r="J200" i="6"/>
  <c r="I200" i="6"/>
  <c r="I200" i="7" s="1"/>
  <c r="A200" i="6"/>
  <c r="M199" i="6"/>
  <c r="L199" i="6"/>
  <c r="K199" i="6"/>
  <c r="J199" i="6"/>
  <c r="I199" i="6"/>
  <c r="A199" i="6"/>
  <c r="M198" i="6"/>
  <c r="L198" i="6"/>
  <c r="K198" i="6"/>
  <c r="J198" i="6"/>
  <c r="I198" i="6"/>
  <c r="A198" i="6"/>
  <c r="M197" i="6"/>
  <c r="L197" i="6"/>
  <c r="K197" i="6"/>
  <c r="J197" i="6"/>
  <c r="I197" i="6"/>
  <c r="I197" i="7" s="1"/>
  <c r="A197" i="6"/>
  <c r="M196" i="6"/>
  <c r="L196" i="6"/>
  <c r="K196" i="6"/>
  <c r="J196" i="6"/>
  <c r="I196" i="6"/>
  <c r="A196" i="6"/>
  <c r="M195" i="6"/>
  <c r="L195" i="6"/>
  <c r="K195" i="6"/>
  <c r="J195" i="6"/>
  <c r="I195" i="6"/>
  <c r="A195" i="6"/>
  <c r="M194" i="6"/>
  <c r="L194" i="6"/>
  <c r="K194" i="6"/>
  <c r="J194" i="6"/>
  <c r="I194" i="6"/>
  <c r="A194" i="6"/>
  <c r="M193" i="6"/>
  <c r="L193" i="6"/>
  <c r="K193" i="6"/>
  <c r="J193" i="6"/>
  <c r="I193" i="6"/>
  <c r="I193" i="7" s="1"/>
  <c r="A193" i="6"/>
  <c r="M192" i="6"/>
  <c r="L192" i="6"/>
  <c r="K192" i="6"/>
  <c r="J192" i="6"/>
  <c r="I192" i="6"/>
  <c r="I192" i="7" s="1"/>
  <c r="A192" i="6"/>
  <c r="M191" i="6"/>
  <c r="L191" i="6"/>
  <c r="K191" i="6"/>
  <c r="J191" i="6"/>
  <c r="I191" i="6"/>
  <c r="A191" i="6"/>
  <c r="M190" i="6"/>
  <c r="L190" i="6"/>
  <c r="K190" i="6"/>
  <c r="J190" i="6"/>
  <c r="I190" i="6"/>
  <c r="A190" i="6"/>
  <c r="M189" i="6"/>
  <c r="L189" i="6"/>
  <c r="K189" i="6"/>
  <c r="J189" i="6"/>
  <c r="I189" i="6"/>
  <c r="I189" i="7" s="1"/>
  <c r="A189" i="6"/>
  <c r="M188" i="6"/>
  <c r="L188" i="6"/>
  <c r="K188" i="6"/>
  <c r="J188" i="6"/>
  <c r="I188" i="6"/>
  <c r="I188" i="7" s="1"/>
  <c r="A188" i="6"/>
  <c r="M187" i="6"/>
  <c r="L187" i="6"/>
  <c r="K187" i="6"/>
  <c r="J187" i="6"/>
  <c r="I187" i="6"/>
  <c r="A187" i="6"/>
  <c r="M186" i="6"/>
  <c r="L186" i="6"/>
  <c r="K186" i="6"/>
  <c r="J186" i="6"/>
  <c r="I186" i="6"/>
  <c r="A186" i="6"/>
  <c r="M185" i="6"/>
  <c r="L185" i="6"/>
  <c r="K185" i="6"/>
  <c r="J185" i="6"/>
  <c r="I185" i="6"/>
  <c r="I185" i="7" s="1"/>
  <c r="A185" i="6"/>
  <c r="M184" i="6"/>
  <c r="L184" i="6"/>
  <c r="K184" i="6"/>
  <c r="J184" i="6"/>
  <c r="I184" i="6"/>
  <c r="I184" i="7" s="1"/>
  <c r="A184" i="6"/>
  <c r="M183" i="6"/>
  <c r="L183" i="6"/>
  <c r="K183" i="6"/>
  <c r="J183" i="6"/>
  <c r="I183" i="6"/>
  <c r="A183" i="6"/>
  <c r="M182" i="6"/>
  <c r="L182" i="6"/>
  <c r="K182" i="6"/>
  <c r="J182" i="6"/>
  <c r="I182" i="6"/>
  <c r="A182" i="6"/>
  <c r="M181" i="6"/>
  <c r="L181" i="6"/>
  <c r="K181" i="6"/>
  <c r="J181" i="6"/>
  <c r="I181" i="6"/>
  <c r="I181" i="7" s="1"/>
  <c r="A181" i="6"/>
  <c r="M180" i="6"/>
  <c r="L180" i="6"/>
  <c r="K180" i="6"/>
  <c r="J180" i="6"/>
  <c r="I180" i="6"/>
  <c r="I180" i="7" s="1"/>
  <c r="J180" i="7" s="1"/>
  <c r="A180" i="6"/>
  <c r="M179" i="6"/>
  <c r="L179" i="6"/>
  <c r="K179" i="6"/>
  <c r="J179" i="6"/>
  <c r="I179" i="6"/>
  <c r="A179" i="6"/>
  <c r="M178" i="6"/>
  <c r="L178" i="6"/>
  <c r="K178" i="6"/>
  <c r="J178" i="6"/>
  <c r="I178" i="6"/>
  <c r="A178" i="6"/>
  <c r="M177" i="6"/>
  <c r="L177" i="6"/>
  <c r="K177" i="6"/>
  <c r="J177" i="6"/>
  <c r="I177" i="6"/>
  <c r="I177" i="7" s="1"/>
  <c r="K177" i="7" s="1"/>
  <c r="L177" i="7" s="1"/>
  <c r="A177" i="6"/>
  <c r="M176" i="6"/>
  <c r="L176" i="6"/>
  <c r="K176" i="6"/>
  <c r="J176" i="6"/>
  <c r="I176" i="6"/>
  <c r="I176" i="7" s="1"/>
  <c r="A176" i="6"/>
  <c r="M175" i="6"/>
  <c r="L175" i="6"/>
  <c r="K175" i="6"/>
  <c r="J175" i="6"/>
  <c r="I175" i="6"/>
  <c r="A175" i="6"/>
  <c r="M174" i="6"/>
  <c r="L174" i="6"/>
  <c r="K174" i="6"/>
  <c r="J174" i="6"/>
  <c r="I174" i="6"/>
  <c r="I174" i="7" s="1"/>
  <c r="A174" i="6"/>
  <c r="M173" i="6"/>
  <c r="L173" i="6"/>
  <c r="K173" i="6"/>
  <c r="J173" i="6"/>
  <c r="I173" i="6"/>
  <c r="I173" i="7" s="1"/>
  <c r="A173" i="6"/>
  <c r="M172" i="6"/>
  <c r="L172" i="6"/>
  <c r="K172" i="6"/>
  <c r="J172" i="6"/>
  <c r="I172" i="6"/>
  <c r="I172" i="7" s="1"/>
  <c r="A172" i="6"/>
  <c r="M171" i="6"/>
  <c r="L171" i="6"/>
  <c r="K171" i="6"/>
  <c r="J171" i="6"/>
  <c r="I171" i="6"/>
  <c r="A171" i="6"/>
  <c r="M170" i="6"/>
  <c r="L170" i="6"/>
  <c r="K170" i="6"/>
  <c r="J170" i="6"/>
  <c r="I170" i="6"/>
  <c r="A170" i="6"/>
  <c r="M169" i="6"/>
  <c r="L169" i="6"/>
  <c r="K169" i="6"/>
  <c r="J169" i="6"/>
  <c r="I169" i="6"/>
  <c r="I169" i="7" s="1"/>
  <c r="A169" i="6"/>
  <c r="M168" i="6"/>
  <c r="L168" i="6"/>
  <c r="K168" i="6"/>
  <c r="J168" i="6"/>
  <c r="I168" i="6"/>
  <c r="I168" i="7" s="1"/>
  <c r="A168" i="6"/>
  <c r="M167" i="6"/>
  <c r="L167" i="6"/>
  <c r="K167" i="6"/>
  <c r="J167" i="6"/>
  <c r="I167" i="6"/>
  <c r="A167" i="6"/>
  <c r="M166" i="6"/>
  <c r="L166" i="6"/>
  <c r="K166" i="6"/>
  <c r="J166" i="6"/>
  <c r="I166" i="6"/>
  <c r="A166" i="6"/>
  <c r="M165" i="6"/>
  <c r="L165" i="6"/>
  <c r="K165" i="6"/>
  <c r="J165" i="6"/>
  <c r="I165" i="6"/>
  <c r="I165" i="7" s="1"/>
  <c r="A165" i="6"/>
  <c r="M164" i="6"/>
  <c r="L164" i="6"/>
  <c r="K164" i="6"/>
  <c r="J164" i="6"/>
  <c r="I164" i="6"/>
  <c r="I164" i="7" s="1"/>
  <c r="A164" i="6"/>
  <c r="M163" i="6"/>
  <c r="L163" i="6"/>
  <c r="K163" i="6"/>
  <c r="J163" i="6"/>
  <c r="I163" i="6"/>
  <c r="A163" i="6"/>
  <c r="M162" i="6"/>
  <c r="L162" i="6"/>
  <c r="K162" i="6"/>
  <c r="J162" i="6"/>
  <c r="I162" i="6"/>
  <c r="A162" i="6"/>
  <c r="M161" i="6"/>
  <c r="L161" i="6"/>
  <c r="K161" i="6"/>
  <c r="J161" i="6"/>
  <c r="I161" i="6"/>
  <c r="I161" i="7" s="1"/>
  <c r="A161" i="6"/>
  <c r="M160" i="6"/>
  <c r="L160" i="6"/>
  <c r="K160" i="6"/>
  <c r="J160" i="6"/>
  <c r="I160" i="6"/>
  <c r="I160" i="7" s="1"/>
  <c r="A160" i="6"/>
  <c r="M159" i="6"/>
  <c r="L159" i="6"/>
  <c r="K159" i="6"/>
  <c r="J159" i="6"/>
  <c r="I159" i="6"/>
  <c r="A159" i="6"/>
  <c r="M158" i="6"/>
  <c r="L158" i="6"/>
  <c r="K158" i="6"/>
  <c r="J158" i="6"/>
  <c r="I158" i="6"/>
  <c r="A158" i="6"/>
  <c r="M157" i="6"/>
  <c r="L157" i="6"/>
  <c r="K157" i="6"/>
  <c r="J157" i="6"/>
  <c r="I157" i="6"/>
  <c r="I157" i="7" s="1"/>
  <c r="A157" i="6"/>
  <c r="M156" i="6"/>
  <c r="L156" i="6"/>
  <c r="K156" i="6"/>
  <c r="J156" i="6"/>
  <c r="I156" i="6"/>
  <c r="I156" i="7" s="1"/>
  <c r="A156" i="6"/>
  <c r="M155" i="6"/>
  <c r="L155" i="6"/>
  <c r="K155" i="6"/>
  <c r="J155" i="6"/>
  <c r="I155" i="6"/>
  <c r="A155" i="6"/>
  <c r="M154" i="6"/>
  <c r="L154" i="6"/>
  <c r="K154" i="6"/>
  <c r="J154" i="6"/>
  <c r="I154" i="6"/>
  <c r="A154" i="6"/>
  <c r="M153" i="6"/>
  <c r="L153" i="6"/>
  <c r="K153" i="6"/>
  <c r="J153" i="6"/>
  <c r="I153" i="6"/>
  <c r="I153" i="7" s="1"/>
  <c r="A153" i="6"/>
  <c r="M152" i="6"/>
  <c r="L152" i="6"/>
  <c r="K152" i="6"/>
  <c r="J152" i="6"/>
  <c r="I152" i="6"/>
  <c r="I152" i="7" s="1"/>
  <c r="A152" i="6"/>
  <c r="M151" i="6"/>
  <c r="L151" i="6"/>
  <c r="K151" i="6"/>
  <c r="J151" i="6"/>
  <c r="I151" i="6"/>
  <c r="A151" i="6"/>
  <c r="M150" i="6"/>
  <c r="L150" i="6"/>
  <c r="K150" i="6"/>
  <c r="J150" i="6"/>
  <c r="I150" i="6"/>
  <c r="A150" i="6"/>
  <c r="M149" i="6"/>
  <c r="L149" i="6"/>
  <c r="K149" i="6"/>
  <c r="J149" i="6"/>
  <c r="I149" i="6"/>
  <c r="I149" i="7" s="1"/>
  <c r="A149" i="6"/>
  <c r="M148" i="6"/>
  <c r="L148" i="6"/>
  <c r="K148" i="6"/>
  <c r="J148" i="6"/>
  <c r="I148" i="6"/>
  <c r="I148" i="7" s="1"/>
  <c r="J148" i="7" s="1"/>
  <c r="A148" i="6"/>
  <c r="M147" i="6"/>
  <c r="L147" i="6"/>
  <c r="K147" i="6"/>
  <c r="J147" i="6"/>
  <c r="I147" i="6"/>
  <c r="A147" i="6"/>
  <c r="M146" i="6"/>
  <c r="L146" i="6"/>
  <c r="K146" i="6"/>
  <c r="J146" i="6"/>
  <c r="I146" i="6"/>
  <c r="A146" i="6"/>
  <c r="M145" i="6"/>
  <c r="L145" i="6"/>
  <c r="K145" i="6"/>
  <c r="J145" i="6"/>
  <c r="I145" i="6"/>
  <c r="I145" i="7" s="1"/>
  <c r="A145" i="6"/>
  <c r="M144" i="6"/>
  <c r="L144" i="6"/>
  <c r="K144" i="6"/>
  <c r="J144" i="6"/>
  <c r="I144" i="6"/>
  <c r="I144" i="7" s="1"/>
  <c r="A144" i="6"/>
  <c r="M143" i="6"/>
  <c r="L143" i="6"/>
  <c r="K143" i="6"/>
  <c r="J143" i="6"/>
  <c r="I143" i="6"/>
  <c r="A143" i="6"/>
  <c r="M142" i="6"/>
  <c r="L142" i="6"/>
  <c r="K142" i="6"/>
  <c r="J142" i="6"/>
  <c r="I142" i="6"/>
  <c r="A142" i="6"/>
  <c r="M141" i="6"/>
  <c r="L141" i="6"/>
  <c r="K141" i="6"/>
  <c r="J141" i="6"/>
  <c r="I141" i="6"/>
  <c r="I141" i="7" s="1"/>
  <c r="A141" i="6"/>
  <c r="M140" i="6"/>
  <c r="L140" i="6"/>
  <c r="K140" i="6"/>
  <c r="J140" i="6"/>
  <c r="I140" i="6"/>
  <c r="I140" i="7" s="1"/>
  <c r="A140" i="6"/>
  <c r="M139" i="6"/>
  <c r="L139" i="6"/>
  <c r="K139" i="6"/>
  <c r="J139" i="6"/>
  <c r="I139" i="6"/>
  <c r="A139" i="6"/>
  <c r="M138" i="6"/>
  <c r="L138" i="6"/>
  <c r="K138" i="6"/>
  <c r="J138" i="6"/>
  <c r="I138" i="6"/>
  <c r="A138" i="6"/>
  <c r="M137" i="6"/>
  <c r="L137" i="6"/>
  <c r="K137" i="6"/>
  <c r="J137" i="6"/>
  <c r="I137" i="6"/>
  <c r="I137" i="7" s="1"/>
  <c r="A137" i="6"/>
  <c r="M136" i="6"/>
  <c r="L136" i="6"/>
  <c r="K136" i="6"/>
  <c r="J136" i="6"/>
  <c r="I136" i="6"/>
  <c r="I136" i="7" s="1"/>
  <c r="A136" i="6"/>
  <c r="M135" i="6"/>
  <c r="L135" i="6"/>
  <c r="I135" i="7" s="1"/>
  <c r="K135" i="6"/>
  <c r="J135" i="6"/>
  <c r="I135" i="6"/>
  <c r="A135" i="6"/>
  <c r="M134" i="6"/>
  <c r="L134" i="6"/>
  <c r="K134" i="6"/>
  <c r="J134" i="6"/>
  <c r="I134" i="6"/>
  <c r="A134" i="6"/>
  <c r="M133" i="6"/>
  <c r="L133" i="6"/>
  <c r="K133" i="6"/>
  <c r="J133" i="6"/>
  <c r="I133" i="6"/>
  <c r="I133" i="7" s="1"/>
  <c r="A133" i="6"/>
  <c r="M132" i="6"/>
  <c r="L132" i="6"/>
  <c r="K132" i="6"/>
  <c r="J132" i="6"/>
  <c r="I132" i="6"/>
  <c r="I132" i="7" s="1"/>
  <c r="A132" i="6"/>
  <c r="M131" i="6"/>
  <c r="L131" i="6"/>
  <c r="K131" i="6"/>
  <c r="J131" i="6"/>
  <c r="I131" i="6"/>
  <c r="A131" i="6"/>
  <c r="M130" i="6"/>
  <c r="L130" i="6"/>
  <c r="K130" i="6"/>
  <c r="J130" i="6"/>
  <c r="I130" i="6"/>
  <c r="A130" i="6"/>
  <c r="M129" i="6"/>
  <c r="L129" i="6"/>
  <c r="K129" i="6"/>
  <c r="J129" i="6"/>
  <c r="I129" i="6"/>
  <c r="I129" i="7" s="1"/>
  <c r="A129" i="6"/>
  <c r="M128" i="6"/>
  <c r="L128" i="6"/>
  <c r="K128" i="6"/>
  <c r="J128" i="6"/>
  <c r="I128" i="6"/>
  <c r="I128" i="7" s="1"/>
  <c r="A128" i="6"/>
  <c r="M127" i="6"/>
  <c r="L127" i="6"/>
  <c r="K127" i="6"/>
  <c r="J127" i="6"/>
  <c r="I127" i="6"/>
  <c r="A127" i="6"/>
  <c r="M126" i="6"/>
  <c r="L126" i="6"/>
  <c r="K126" i="6"/>
  <c r="J126" i="6"/>
  <c r="I126" i="6"/>
  <c r="A126" i="6"/>
  <c r="M125" i="6"/>
  <c r="L125" i="6"/>
  <c r="K125" i="6"/>
  <c r="J125" i="6"/>
  <c r="I125" i="6"/>
  <c r="I125" i="7" s="1"/>
  <c r="A125" i="6"/>
  <c r="M124" i="6"/>
  <c r="L124" i="6"/>
  <c r="K124" i="6"/>
  <c r="J124" i="6"/>
  <c r="I124" i="6"/>
  <c r="A124" i="6"/>
  <c r="M123" i="6"/>
  <c r="L123" i="6"/>
  <c r="K123" i="6"/>
  <c r="J123" i="6"/>
  <c r="I123" i="6"/>
  <c r="A123" i="6"/>
  <c r="M122" i="6"/>
  <c r="L122" i="6"/>
  <c r="K122" i="6"/>
  <c r="J122" i="6"/>
  <c r="I122" i="6"/>
  <c r="I122" i="7" s="1"/>
  <c r="A122" i="6"/>
  <c r="M121" i="6"/>
  <c r="L121" i="6"/>
  <c r="K121" i="6"/>
  <c r="J121" i="6"/>
  <c r="I121" i="6"/>
  <c r="I121" i="7" s="1"/>
  <c r="A121" i="6"/>
  <c r="M120" i="6"/>
  <c r="L120" i="6"/>
  <c r="K120" i="6"/>
  <c r="J120" i="6"/>
  <c r="I120" i="6"/>
  <c r="I120" i="7" s="1"/>
  <c r="A120" i="6"/>
  <c r="M119" i="6"/>
  <c r="L119" i="6"/>
  <c r="K119" i="6"/>
  <c r="J119" i="6"/>
  <c r="I119" i="6"/>
  <c r="A119" i="6"/>
  <c r="M118" i="6"/>
  <c r="L118" i="6"/>
  <c r="K118" i="6"/>
  <c r="J118" i="6"/>
  <c r="I118" i="6"/>
  <c r="A118" i="6"/>
  <c r="M117" i="6"/>
  <c r="L117" i="6"/>
  <c r="K117" i="6"/>
  <c r="J117" i="6"/>
  <c r="I117" i="6"/>
  <c r="I117" i="7" s="1"/>
  <c r="A117" i="6"/>
  <c r="M116" i="6"/>
  <c r="L116" i="6"/>
  <c r="K116" i="6"/>
  <c r="J116" i="6"/>
  <c r="I116" i="6"/>
  <c r="I116" i="7" s="1"/>
  <c r="A116" i="6"/>
  <c r="M115" i="6"/>
  <c r="L115" i="6"/>
  <c r="K115" i="6"/>
  <c r="J115" i="6"/>
  <c r="I115" i="6"/>
  <c r="A115" i="6"/>
  <c r="M114" i="6"/>
  <c r="L114" i="6"/>
  <c r="K114" i="6"/>
  <c r="J114" i="6"/>
  <c r="I114" i="6"/>
  <c r="A114" i="6"/>
  <c r="M113" i="6"/>
  <c r="L113" i="6"/>
  <c r="K113" i="6"/>
  <c r="J113" i="6"/>
  <c r="I113" i="6"/>
  <c r="A113" i="6"/>
  <c r="M112" i="6"/>
  <c r="L112" i="6"/>
  <c r="K112" i="6"/>
  <c r="J112" i="6"/>
  <c r="I112" i="6"/>
  <c r="I112" i="7" s="1"/>
  <c r="A112" i="6"/>
  <c r="M111" i="6"/>
  <c r="L111" i="6"/>
  <c r="K111" i="6"/>
  <c r="J111" i="6"/>
  <c r="I111" i="6"/>
  <c r="A111" i="6"/>
  <c r="M110" i="6"/>
  <c r="L110" i="6"/>
  <c r="K110" i="6"/>
  <c r="J110" i="6"/>
  <c r="I110" i="6"/>
  <c r="I110" i="7" s="1"/>
  <c r="A110" i="6"/>
  <c r="M109" i="6"/>
  <c r="L109" i="6"/>
  <c r="K109" i="6"/>
  <c r="J109" i="6"/>
  <c r="I109" i="6"/>
  <c r="I109" i="7" s="1"/>
  <c r="A109" i="6"/>
  <c r="M108" i="6"/>
  <c r="L108" i="6"/>
  <c r="K108" i="6"/>
  <c r="J108" i="6"/>
  <c r="I108" i="6"/>
  <c r="I108" i="7" s="1"/>
  <c r="K108" i="7" s="1"/>
  <c r="L108" i="7" s="1"/>
  <c r="A108" i="6"/>
  <c r="M107" i="6"/>
  <c r="L107" i="6"/>
  <c r="K107" i="6"/>
  <c r="J107" i="6"/>
  <c r="I107" i="6"/>
  <c r="A107" i="6"/>
  <c r="M106" i="6"/>
  <c r="L106" i="6"/>
  <c r="K106" i="6"/>
  <c r="J106" i="6"/>
  <c r="I106" i="6"/>
  <c r="A106" i="6"/>
  <c r="M105" i="6"/>
  <c r="L105" i="6"/>
  <c r="K105" i="6"/>
  <c r="J105" i="6"/>
  <c r="I105" i="6"/>
  <c r="I105" i="7" s="1"/>
  <c r="A105" i="6"/>
  <c r="M104" i="6"/>
  <c r="L104" i="6"/>
  <c r="K104" i="6"/>
  <c r="J104" i="6"/>
  <c r="I104" i="6"/>
  <c r="I104" i="7" s="1"/>
  <c r="A104" i="6"/>
  <c r="M103" i="6"/>
  <c r="L103" i="6"/>
  <c r="K103" i="6"/>
  <c r="J103" i="6"/>
  <c r="I103" i="6"/>
  <c r="A103" i="6"/>
  <c r="M102" i="6"/>
  <c r="L102" i="6"/>
  <c r="K102" i="6"/>
  <c r="J102" i="6"/>
  <c r="I102" i="6"/>
  <c r="A102" i="6"/>
  <c r="M101" i="6"/>
  <c r="L101" i="6"/>
  <c r="K101" i="6"/>
  <c r="J101" i="6"/>
  <c r="I101" i="6"/>
  <c r="I101" i="7" s="1"/>
  <c r="A101" i="6"/>
  <c r="M100" i="6"/>
  <c r="L100" i="6"/>
  <c r="K100" i="6"/>
  <c r="J100" i="6"/>
  <c r="I100" i="6"/>
  <c r="I100" i="7" s="1"/>
  <c r="A100" i="6"/>
  <c r="M99" i="6"/>
  <c r="L99" i="6"/>
  <c r="K99" i="6"/>
  <c r="J99" i="6"/>
  <c r="I99" i="6"/>
  <c r="A99" i="6"/>
  <c r="M98" i="6"/>
  <c r="L98" i="6"/>
  <c r="K98" i="6"/>
  <c r="J98" i="6"/>
  <c r="I98" i="6"/>
  <c r="A98" i="6"/>
  <c r="M97" i="6"/>
  <c r="L97" i="6"/>
  <c r="K97" i="6"/>
  <c r="J97" i="6"/>
  <c r="I97" i="6"/>
  <c r="I97" i="7" s="1"/>
  <c r="K97" i="7" s="1"/>
  <c r="L97" i="7" s="1"/>
  <c r="A97" i="6"/>
  <c r="M96" i="6"/>
  <c r="L96" i="6"/>
  <c r="K96" i="6"/>
  <c r="J96" i="6"/>
  <c r="I96" i="6"/>
  <c r="I96" i="7" s="1"/>
  <c r="A96" i="6"/>
  <c r="M95" i="6"/>
  <c r="L95" i="6"/>
  <c r="K95" i="6"/>
  <c r="J95" i="6"/>
  <c r="I95" i="6"/>
  <c r="A95" i="6"/>
  <c r="M94" i="6"/>
  <c r="L94" i="6"/>
  <c r="K94" i="6"/>
  <c r="J94" i="6"/>
  <c r="I94" i="6"/>
  <c r="A94" i="6"/>
  <c r="M93" i="6"/>
  <c r="L93" i="6"/>
  <c r="K93" i="6"/>
  <c r="J93" i="6"/>
  <c r="I93" i="6"/>
  <c r="I93" i="7" s="1"/>
  <c r="A93" i="6"/>
  <c r="M92" i="6"/>
  <c r="L92" i="6"/>
  <c r="K92" i="6"/>
  <c r="J92" i="6"/>
  <c r="I92" i="6"/>
  <c r="I92" i="7" s="1"/>
  <c r="A92" i="6"/>
  <c r="M91" i="6"/>
  <c r="L91" i="6"/>
  <c r="K91" i="6"/>
  <c r="J91" i="6"/>
  <c r="I91" i="6"/>
  <c r="A91" i="6"/>
  <c r="M90" i="6"/>
  <c r="L90" i="6"/>
  <c r="K90" i="6"/>
  <c r="J90" i="6"/>
  <c r="I90" i="6"/>
  <c r="I90" i="7" s="1"/>
  <c r="A90" i="6"/>
  <c r="M89" i="6"/>
  <c r="L89" i="6"/>
  <c r="K89" i="6"/>
  <c r="J89" i="6"/>
  <c r="I89" i="6"/>
  <c r="I89" i="7" s="1"/>
  <c r="A89" i="6"/>
  <c r="M88" i="6"/>
  <c r="L88" i="6"/>
  <c r="K88" i="6"/>
  <c r="J88" i="6"/>
  <c r="I88" i="6"/>
  <c r="I88" i="7" s="1"/>
  <c r="J88" i="7" s="1"/>
  <c r="A88" i="6"/>
  <c r="M87" i="6"/>
  <c r="L87" i="6"/>
  <c r="K87" i="6"/>
  <c r="J87" i="6"/>
  <c r="I87" i="6"/>
  <c r="A87" i="6"/>
  <c r="M86" i="6"/>
  <c r="L86" i="6"/>
  <c r="K86" i="6"/>
  <c r="J86" i="6"/>
  <c r="I86" i="6"/>
  <c r="I86" i="7" s="1"/>
  <c r="A86" i="6"/>
  <c r="M85" i="6"/>
  <c r="L85" i="6"/>
  <c r="K85" i="6"/>
  <c r="J85" i="6"/>
  <c r="I85" i="6"/>
  <c r="I85" i="7" s="1"/>
  <c r="A85" i="6"/>
  <c r="M84" i="6"/>
  <c r="L84" i="6"/>
  <c r="K84" i="6"/>
  <c r="J84" i="6"/>
  <c r="I84" i="6"/>
  <c r="I84" i="7" s="1"/>
  <c r="A84" i="6"/>
  <c r="M83" i="6"/>
  <c r="L83" i="6"/>
  <c r="K83" i="6"/>
  <c r="J83" i="6"/>
  <c r="I83" i="6"/>
  <c r="A83" i="6"/>
  <c r="M82" i="6"/>
  <c r="L82" i="6"/>
  <c r="K82" i="6"/>
  <c r="J82" i="6"/>
  <c r="I82" i="6"/>
  <c r="A82" i="6"/>
  <c r="M81" i="6"/>
  <c r="L81" i="6"/>
  <c r="K81" i="6"/>
  <c r="J81" i="6"/>
  <c r="I81" i="6"/>
  <c r="I81" i="7" s="1"/>
  <c r="A81" i="6"/>
  <c r="M80" i="6"/>
  <c r="L80" i="6"/>
  <c r="K80" i="6"/>
  <c r="J80" i="6"/>
  <c r="I80" i="6"/>
  <c r="I80" i="7" s="1"/>
  <c r="A80" i="6"/>
  <c r="M79" i="6"/>
  <c r="L79" i="6"/>
  <c r="K79" i="6"/>
  <c r="J79" i="6"/>
  <c r="I79" i="6"/>
  <c r="A79" i="6"/>
  <c r="M78" i="6"/>
  <c r="L78" i="6"/>
  <c r="K78" i="6"/>
  <c r="J78" i="6"/>
  <c r="I78" i="6"/>
  <c r="A78" i="6"/>
  <c r="M77" i="6"/>
  <c r="L77" i="6"/>
  <c r="K77" i="6"/>
  <c r="J77" i="6"/>
  <c r="I77" i="6"/>
  <c r="I77" i="7" s="1"/>
  <c r="K77" i="7" s="1"/>
  <c r="L77" i="7" s="1"/>
  <c r="A77" i="6"/>
  <c r="M76" i="6"/>
  <c r="L76" i="6"/>
  <c r="K76" i="6"/>
  <c r="J76" i="6"/>
  <c r="I76" i="6"/>
  <c r="I76" i="7" s="1"/>
  <c r="K76" i="7" s="1"/>
  <c r="L76" i="7" s="1"/>
  <c r="A76" i="6"/>
  <c r="M75" i="6"/>
  <c r="L75" i="6"/>
  <c r="K75" i="6"/>
  <c r="J75" i="6"/>
  <c r="I75" i="6"/>
  <c r="A75" i="6"/>
  <c r="M74" i="6"/>
  <c r="L74" i="6"/>
  <c r="K74" i="6"/>
  <c r="J74" i="6"/>
  <c r="I74" i="7" s="1"/>
  <c r="I74" i="6"/>
  <c r="A74" i="6"/>
  <c r="M73" i="6"/>
  <c r="L73" i="6"/>
  <c r="K73" i="6"/>
  <c r="J73" i="6"/>
  <c r="I73" i="6"/>
  <c r="I73" i="7" s="1"/>
  <c r="A73" i="6"/>
  <c r="M72" i="6"/>
  <c r="L72" i="6"/>
  <c r="K72" i="6"/>
  <c r="J72" i="6"/>
  <c r="I72" i="6"/>
  <c r="I72" i="7" s="1"/>
  <c r="A72" i="6"/>
  <c r="M71" i="6"/>
  <c r="L71" i="6"/>
  <c r="K71" i="6"/>
  <c r="J71" i="6"/>
  <c r="I71" i="6"/>
  <c r="A71" i="6"/>
  <c r="M70" i="6"/>
  <c r="L70" i="6"/>
  <c r="K70" i="6"/>
  <c r="J70" i="6"/>
  <c r="I70" i="6"/>
  <c r="A70" i="6"/>
  <c r="M69" i="6"/>
  <c r="L69" i="6"/>
  <c r="K69" i="6"/>
  <c r="J69" i="6"/>
  <c r="I69" i="6"/>
  <c r="I69" i="7" s="1"/>
  <c r="K69" i="7" s="1"/>
  <c r="L69" i="7" s="1"/>
  <c r="A69" i="6"/>
  <c r="M68" i="6"/>
  <c r="L68" i="6"/>
  <c r="K68" i="6"/>
  <c r="J68" i="6"/>
  <c r="I68" i="6"/>
  <c r="I68" i="7" s="1"/>
  <c r="K68" i="7" s="1"/>
  <c r="L68" i="7" s="1"/>
  <c r="A68" i="6"/>
  <c r="M67" i="6"/>
  <c r="L67" i="6"/>
  <c r="K67" i="6"/>
  <c r="J67" i="6"/>
  <c r="I67" i="6"/>
  <c r="A67" i="6"/>
  <c r="M66" i="6"/>
  <c r="L66" i="6"/>
  <c r="K66" i="6"/>
  <c r="J66" i="6"/>
  <c r="I66" i="6"/>
  <c r="A66" i="6"/>
  <c r="M65" i="6"/>
  <c r="L65" i="6"/>
  <c r="K65" i="6"/>
  <c r="J65" i="6"/>
  <c r="I65" i="6"/>
  <c r="I65" i="7" s="1"/>
  <c r="A65" i="6"/>
  <c r="M64" i="6"/>
  <c r="L64" i="6"/>
  <c r="K64" i="6"/>
  <c r="J64" i="6"/>
  <c r="I64" i="6"/>
  <c r="I64" i="7" s="1"/>
  <c r="A64" i="6"/>
  <c r="M63" i="6"/>
  <c r="L63" i="6"/>
  <c r="K63" i="6"/>
  <c r="J63" i="6"/>
  <c r="I63" i="6"/>
  <c r="A63" i="6"/>
  <c r="M62" i="6"/>
  <c r="L62" i="6"/>
  <c r="K62" i="6"/>
  <c r="J62" i="6"/>
  <c r="I62" i="6"/>
  <c r="A62" i="6"/>
  <c r="M61" i="6"/>
  <c r="L61" i="6"/>
  <c r="K61" i="6"/>
  <c r="J61" i="6"/>
  <c r="I61" i="6"/>
  <c r="I61" i="7" s="1"/>
  <c r="K61" i="7" s="1"/>
  <c r="L61" i="7" s="1"/>
  <c r="A61" i="6"/>
  <c r="M60" i="6"/>
  <c r="L60" i="6"/>
  <c r="K60" i="6"/>
  <c r="J60" i="6"/>
  <c r="I60" i="6"/>
  <c r="I60" i="7" s="1"/>
  <c r="A60" i="6"/>
  <c r="M59" i="6"/>
  <c r="L59" i="6"/>
  <c r="K59" i="6"/>
  <c r="J59" i="6"/>
  <c r="I59" i="6"/>
  <c r="A59" i="6"/>
  <c r="M58" i="6"/>
  <c r="L58" i="6"/>
  <c r="K58" i="6"/>
  <c r="J58" i="6"/>
  <c r="I58" i="7" s="1"/>
  <c r="I58" i="6"/>
  <c r="A58" i="6"/>
  <c r="M57" i="6"/>
  <c r="L57" i="6"/>
  <c r="K57" i="6"/>
  <c r="J57" i="6"/>
  <c r="I57" i="6"/>
  <c r="I57" i="7" s="1"/>
  <c r="A57" i="6"/>
  <c r="M56" i="6"/>
  <c r="L56" i="6"/>
  <c r="K56" i="6"/>
  <c r="J56" i="6"/>
  <c r="I56" i="6"/>
  <c r="I56" i="7" s="1"/>
  <c r="A56" i="6"/>
  <c r="M55" i="6"/>
  <c r="L55" i="6"/>
  <c r="K55" i="6"/>
  <c r="J55" i="6"/>
  <c r="I55" i="6"/>
  <c r="A55" i="6"/>
  <c r="M54" i="6"/>
  <c r="L54" i="6"/>
  <c r="K54" i="6"/>
  <c r="J54" i="6"/>
  <c r="I54" i="6"/>
  <c r="A54" i="6"/>
  <c r="M53" i="6"/>
  <c r="L53" i="6"/>
  <c r="K53" i="6"/>
  <c r="J53" i="6"/>
  <c r="I53" i="6"/>
  <c r="I53" i="7" s="1"/>
  <c r="K53" i="7" s="1"/>
  <c r="L53" i="7" s="1"/>
  <c r="A53" i="6"/>
  <c r="M52" i="6"/>
  <c r="L52" i="6"/>
  <c r="K52" i="6"/>
  <c r="J52" i="6"/>
  <c r="I52" i="6"/>
  <c r="I52" i="7" s="1"/>
  <c r="A52" i="6"/>
  <c r="M51" i="6"/>
  <c r="L51" i="6"/>
  <c r="K51" i="6"/>
  <c r="J51" i="6"/>
  <c r="I51" i="6"/>
  <c r="A51" i="6"/>
  <c r="M50" i="6"/>
  <c r="L50" i="6"/>
  <c r="K50" i="6"/>
  <c r="J50" i="6"/>
  <c r="I50" i="7" s="1"/>
  <c r="I50" i="6"/>
  <c r="A50" i="6"/>
  <c r="M49" i="6"/>
  <c r="L49" i="6"/>
  <c r="K49" i="6"/>
  <c r="J49" i="6"/>
  <c r="I49" i="6"/>
  <c r="I49" i="7" s="1"/>
  <c r="A49" i="6"/>
  <c r="M48" i="6"/>
  <c r="L48" i="6"/>
  <c r="K48" i="6"/>
  <c r="J48" i="6"/>
  <c r="I48" i="6"/>
  <c r="I48" i="7" s="1"/>
  <c r="A48" i="6"/>
  <c r="M47" i="6"/>
  <c r="L47" i="6"/>
  <c r="K47" i="6"/>
  <c r="J47" i="6"/>
  <c r="I47" i="6"/>
  <c r="A47" i="6"/>
  <c r="M46" i="6"/>
  <c r="L46" i="6"/>
  <c r="K46" i="6"/>
  <c r="J46" i="6"/>
  <c r="I46" i="6"/>
  <c r="A46" i="6"/>
  <c r="M45" i="6"/>
  <c r="L45" i="6"/>
  <c r="K45" i="6"/>
  <c r="J45" i="6"/>
  <c r="I45" i="6"/>
  <c r="I45" i="7" s="1"/>
  <c r="A45" i="6"/>
  <c r="M44" i="6"/>
  <c r="L44" i="6"/>
  <c r="K44" i="6"/>
  <c r="J44" i="6"/>
  <c r="I44" i="6"/>
  <c r="I44" i="7" s="1"/>
  <c r="A44" i="6"/>
  <c r="M43" i="6"/>
  <c r="L43" i="6"/>
  <c r="K43" i="6"/>
  <c r="J43" i="6"/>
  <c r="I43" i="6"/>
  <c r="A43" i="6"/>
  <c r="M42" i="6"/>
  <c r="L42" i="6"/>
  <c r="K42" i="6"/>
  <c r="J42" i="6"/>
  <c r="I42" i="6"/>
  <c r="A42" i="6"/>
  <c r="M41" i="6"/>
  <c r="L41" i="6"/>
  <c r="K41" i="6"/>
  <c r="J41" i="6"/>
  <c r="I41" i="6"/>
  <c r="I41" i="7" s="1"/>
  <c r="A41" i="6"/>
  <c r="M40" i="6"/>
  <c r="L40" i="6"/>
  <c r="K40" i="6"/>
  <c r="J40" i="6"/>
  <c r="I40" i="6"/>
  <c r="I40" i="7" s="1"/>
  <c r="A40" i="6"/>
  <c r="M39" i="6"/>
  <c r="L39" i="6"/>
  <c r="I39" i="7" s="1"/>
  <c r="K39" i="6"/>
  <c r="J39" i="6"/>
  <c r="I39" i="6"/>
  <c r="A39" i="6"/>
  <c r="M38" i="6"/>
  <c r="L38" i="6"/>
  <c r="K38" i="6"/>
  <c r="J38" i="6"/>
  <c r="I38" i="6"/>
  <c r="A38" i="6"/>
  <c r="M37" i="6"/>
  <c r="L37" i="6"/>
  <c r="K37" i="6"/>
  <c r="J37" i="6"/>
  <c r="I37" i="6"/>
  <c r="I37" i="7" s="1"/>
  <c r="A37" i="6"/>
  <c r="M36" i="6"/>
  <c r="L36" i="6"/>
  <c r="K36" i="6"/>
  <c r="J36" i="6"/>
  <c r="I36" i="6"/>
  <c r="A36" i="6"/>
  <c r="M35" i="6"/>
  <c r="L35" i="6"/>
  <c r="K35" i="6"/>
  <c r="J35" i="6"/>
  <c r="I35" i="6"/>
  <c r="A35" i="6"/>
  <c r="M34" i="6"/>
  <c r="L34" i="6"/>
  <c r="K34" i="6"/>
  <c r="J34" i="6"/>
  <c r="I34" i="6"/>
  <c r="A34" i="6"/>
  <c r="M33" i="6"/>
  <c r="L33" i="6"/>
  <c r="K33" i="6"/>
  <c r="J33" i="6"/>
  <c r="I33" i="6"/>
  <c r="I33" i="7" s="1"/>
  <c r="A33" i="6"/>
  <c r="M32" i="6"/>
  <c r="L32" i="6"/>
  <c r="K32" i="6"/>
  <c r="J32" i="6"/>
  <c r="I32" i="6"/>
  <c r="I32" i="7" s="1"/>
  <c r="A32" i="6"/>
  <c r="M31" i="6"/>
  <c r="L31" i="6"/>
  <c r="K31" i="6"/>
  <c r="J31" i="6"/>
  <c r="I31" i="6"/>
  <c r="A31" i="6"/>
  <c r="M30" i="6"/>
  <c r="L30" i="6"/>
  <c r="K30" i="6"/>
  <c r="J30" i="6"/>
  <c r="I30" i="6"/>
  <c r="A30" i="6"/>
  <c r="M29" i="6"/>
  <c r="L29" i="6"/>
  <c r="K29" i="6"/>
  <c r="J29" i="6"/>
  <c r="I29" i="6"/>
  <c r="I29" i="7" s="1"/>
  <c r="A29" i="6"/>
  <c r="M28" i="6"/>
  <c r="L28" i="6"/>
  <c r="K28" i="6"/>
  <c r="J28" i="6"/>
  <c r="I28" i="6"/>
  <c r="I28" i="7" s="1"/>
  <c r="A28" i="6"/>
  <c r="M27" i="6"/>
  <c r="L27" i="6"/>
  <c r="K27" i="6"/>
  <c r="J27" i="6"/>
  <c r="I27" i="6"/>
  <c r="A27" i="6"/>
  <c r="M26" i="6"/>
  <c r="L26" i="6"/>
  <c r="K26" i="6"/>
  <c r="J26" i="6"/>
  <c r="I26" i="6"/>
  <c r="A26" i="6"/>
  <c r="M25" i="6"/>
  <c r="L25" i="6"/>
  <c r="K25" i="6"/>
  <c r="J25" i="6"/>
  <c r="I25" i="6"/>
  <c r="I25" i="7" s="1"/>
  <c r="A25" i="6"/>
  <c r="M24" i="6"/>
  <c r="L24" i="6"/>
  <c r="K24" i="6"/>
  <c r="J24" i="6"/>
  <c r="I24" i="6"/>
  <c r="I24" i="7" s="1"/>
  <c r="A24" i="6"/>
  <c r="M23" i="6"/>
  <c r="L23" i="6"/>
  <c r="K23" i="6"/>
  <c r="J23" i="6"/>
  <c r="I23" i="6"/>
  <c r="A23" i="6"/>
  <c r="M22" i="6"/>
  <c r="L22" i="6"/>
  <c r="K22" i="6"/>
  <c r="J22" i="6"/>
  <c r="I22" i="6"/>
  <c r="A22" i="6"/>
  <c r="M21" i="6"/>
  <c r="L21" i="6"/>
  <c r="K21" i="6"/>
  <c r="J21" i="6"/>
  <c r="I21" i="6"/>
  <c r="I21" i="7" s="1"/>
  <c r="A21" i="6"/>
  <c r="M20" i="6"/>
  <c r="L20" i="6"/>
  <c r="K20" i="6"/>
  <c r="J20" i="6"/>
  <c r="I20" i="6"/>
  <c r="I20" i="7" s="1"/>
  <c r="A20" i="6"/>
  <c r="M19" i="6"/>
  <c r="L19" i="6"/>
  <c r="K19" i="6"/>
  <c r="J19" i="6"/>
  <c r="I19" i="6"/>
  <c r="A19" i="6"/>
  <c r="M18" i="6"/>
  <c r="L18" i="6"/>
  <c r="K18" i="6"/>
  <c r="J18" i="6"/>
  <c r="I18" i="6"/>
  <c r="A18" i="6"/>
  <c r="M17" i="6"/>
  <c r="L17" i="6"/>
  <c r="K17" i="6"/>
  <c r="J17" i="6"/>
  <c r="I17" i="6"/>
  <c r="I17" i="7" s="1"/>
  <c r="A17" i="6"/>
  <c r="M16" i="6"/>
  <c r="L16" i="6"/>
  <c r="K16" i="6"/>
  <c r="J16" i="6"/>
  <c r="I16" i="6"/>
  <c r="I16" i="7" s="1"/>
  <c r="A16" i="6"/>
  <c r="M15" i="6"/>
  <c r="L15" i="6"/>
  <c r="K15" i="6"/>
  <c r="J15" i="6"/>
  <c r="I15" i="6"/>
  <c r="A15" i="6"/>
  <c r="M14" i="6"/>
  <c r="L14" i="6"/>
  <c r="K14" i="6"/>
  <c r="J14" i="6"/>
  <c r="I14" i="6"/>
  <c r="A14" i="6"/>
  <c r="M13" i="6"/>
  <c r="L13" i="6"/>
  <c r="K13" i="6"/>
  <c r="J13" i="6"/>
  <c r="I13" i="6"/>
  <c r="I13" i="7" s="1"/>
  <c r="A13" i="6"/>
  <c r="M12" i="6"/>
  <c r="L12" i="6"/>
  <c r="K12" i="6"/>
  <c r="J12" i="6"/>
  <c r="I12" i="6"/>
  <c r="I12" i="7" s="1"/>
  <c r="A12" i="6"/>
  <c r="M11" i="6"/>
  <c r="L11" i="6"/>
  <c r="K11" i="6"/>
  <c r="J11" i="6"/>
  <c r="I11" i="6"/>
  <c r="A11" i="6"/>
  <c r="M10" i="6"/>
  <c r="L10" i="6"/>
  <c r="K10" i="6"/>
  <c r="J10" i="6"/>
  <c r="I10" i="6"/>
  <c r="A10" i="6"/>
  <c r="M9" i="6"/>
  <c r="L9" i="6"/>
  <c r="K9" i="6"/>
  <c r="J9" i="6"/>
  <c r="I9" i="6"/>
  <c r="I9" i="7" s="1"/>
  <c r="A9" i="6"/>
  <c r="M8" i="6"/>
  <c r="L8" i="6"/>
  <c r="K8" i="6"/>
  <c r="J8" i="6"/>
  <c r="I8" i="6"/>
  <c r="I8" i="7" s="1"/>
  <c r="A8" i="6"/>
  <c r="M7" i="6"/>
  <c r="L7" i="6"/>
  <c r="K7" i="6"/>
  <c r="J7" i="6"/>
  <c r="I7" i="6"/>
  <c r="A7" i="6"/>
  <c r="M6" i="6"/>
  <c r="L6" i="6"/>
  <c r="K6" i="6"/>
  <c r="J6" i="6"/>
  <c r="I6" i="6"/>
  <c r="A6" i="6"/>
  <c r="M5" i="6"/>
  <c r="L5" i="6"/>
  <c r="K5" i="6"/>
  <c r="J5" i="6"/>
  <c r="I5" i="6"/>
  <c r="I5" i="7" s="1"/>
  <c r="A5" i="6"/>
  <c r="M4" i="6"/>
  <c r="L4" i="6"/>
  <c r="K4" i="6"/>
  <c r="J4" i="6"/>
  <c r="I4" i="6"/>
  <c r="I4" i="7" s="1"/>
  <c r="A4" i="6"/>
  <c r="M3" i="6"/>
  <c r="L3" i="6"/>
  <c r="K3" i="6"/>
  <c r="J3" i="6"/>
  <c r="I3" i="6"/>
  <c r="A3" i="6"/>
  <c r="M2" i="6"/>
  <c r="L2" i="6"/>
  <c r="K2" i="6"/>
  <c r="J2" i="6"/>
  <c r="I2" i="6"/>
  <c r="A2" i="6"/>
  <c r="I239" i="5"/>
  <c r="A239" i="5"/>
  <c r="I238" i="5"/>
  <c r="A238" i="5"/>
  <c r="I237" i="5"/>
  <c r="A237" i="5"/>
  <c r="K236" i="5"/>
  <c r="L236" i="5" s="1"/>
  <c r="I236" i="5"/>
  <c r="J236" i="5" s="1"/>
  <c r="A236" i="5"/>
  <c r="K235" i="5"/>
  <c r="L235" i="5" s="1"/>
  <c r="J235" i="5"/>
  <c r="I235" i="5"/>
  <c r="A235" i="5"/>
  <c r="I234" i="5"/>
  <c r="K234" i="5" s="1"/>
  <c r="L234" i="5" s="1"/>
  <c r="A234" i="5"/>
  <c r="J233" i="5"/>
  <c r="I233" i="5"/>
  <c r="K233" i="5" s="1"/>
  <c r="L233" i="5" s="1"/>
  <c r="A233" i="5"/>
  <c r="K232" i="5"/>
  <c r="L232" i="5" s="1"/>
  <c r="J232" i="5"/>
  <c r="I232" i="5"/>
  <c r="A232" i="5"/>
  <c r="I231" i="5"/>
  <c r="A231" i="5"/>
  <c r="I230" i="5"/>
  <c r="A230" i="5"/>
  <c r="I229" i="5"/>
  <c r="A229" i="5"/>
  <c r="I228" i="5"/>
  <c r="J228" i="5" s="1"/>
  <c r="A228" i="5"/>
  <c r="K227" i="5"/>
  <c r="L227" i="5" s="1"/>
  <c r="J227" i="5"/>
  <c r="I227" i="5"/>
  <c r="A227" i="5"/>
  <c r="K226" i="5"/>
  <c r="L226" i="5" s="1"/>
  <c r="I226" i="5"/>
  <c r="J226" i="5" s="1"/>
  <c r="A226" i="5"/>
  <c r="J225" i="5"/>
  <c r="I225" i="5"/>
  <c r="K225" i="5" s="1"/>
  <c r="L225" i="5" s="1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I127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L82" i="5"/>
  <c r="J82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Q2" i="5"/>
  <c r="R2" i="5" s="1"/>
  <c r="A2" i="5"/>
  <c r="A226" i="4"/>
  <c r="A225" i="4"/>
  <c r="M224" i="4"/>
  <c r="L224" i="4"/>
  <c r="K224" i="4"/>
  <c r="J224" i="4"/>
  <c r="I224" i="4"/>
  <c r="I224" i="5" s="1"/>
  <c r="J224" i="5" s="1"/>
  <c r="A224" i="4"/>
  <c r="M223" i="4"/>
  <c r="L223" i="4"/>
  <c r="K223" i="4"/>
  <c r="J223" i="4"/>
  <c r="I223" i="4"/>
  <c r="I223" i="5" s="1"/>
  <c r="A223" i="4"/>
  <c r="M222" i="4"/>
  <c r="L222" i="4"/>
  <c r="K222" i="4"/>
  <c r="J222" i="4"/>
  <c r="I222" i="4"/>
  <c r="I222" i="5" s="1"/>
  <c r="A222" i="4"/>
  <c r="M221" i="4"/>
  <c r="L221" i="4"/>
  <c r="K221" i="4"/>
  <c r="J221" i="4"/>
  <c r="I221" i="4"/>
  <c r="A221" i="4"/>
  <c r="M220" i="4"/>
  <c r="L220" i="4"/>
  <c r="K220" i="4"/>
  <c r="J220" i="4"/>
  <c r="I220" i="4"/>
  <c r="I220" i="5" s="1"/>
  <c r="A220" i="4"/>
  <c r="M219" i="4"/>
  <c r="L219" i="4"/>
  <c r="K219" i="4"/>
  <c r="J219" i="4"/>
  <c r="I219" i="4"/>
  <c r="I219" i="5" s="1"/>
  <c r="A219" i="4"/>
  <c r="M218" i="4"/>
  <c r="L218" i="4"/>
  <c r="I218" i="5" s="1"/>
  <c r="K218" i="4"/>
  <c r="J218" i="4"/>
  <c r="I218" i="4"/>
  <c r="A218" i="4"/>
  <c r="M217" i="4"/>
  <c r="L217" i="4"/>
  <c r="K217" i="4"/>
  <c r="J217" i="4"/>
  <c r="I217" i="4"/>
  <c r="A217" i="4"/>
  <c r="M216" i="4"/>
  <c r="L216" i="4"/>
  <c r="K216" i="4"/>
  <c r="J216" i="4"/>
  <c r="I216" i="4"/>
  <c r="A216" i="4"/>
  <c r="M215" i="4"/>
  <c r="L215" i="4"/>
  <c r="K215" i="4"/>
  <c r="J215" i="4"/>
  <c r="I215" i="4"/>
  <c r="I215" i="5" s="1"/>
  <c r="A215" i="4"/>
  <c r="M214" i="4"/>
  <c r="L214" i="4"/>
  <c r="K214" i="4"/>
  <c r="J214" i="4"/>
  <c r="I214" i="4"/>
  <c r="A214" i="4"/>
  <c r="M213" i="4"/>
  <c r="L213" i="4"/>
  <c r="K213" i="4"/>
  <c r="J213" i="4"/>
  <c r="I213" i="4"/>
  <c r="A213" i="4"/>
  <c r="M212" i="4"/>
  <c r="L212" i="4"/>
  <c r="K212" i="4"/>
  <c r="J212" i="4"/>
  <c r="I212" i="4"/>
  <c r="A212" i="4"/>
  <c r="M211" i="4"/>
  <c r="L211" i="4"/>
  <c r="K211" i="4"/>
  <c r="J211" i="4"/>
  <c r="I211" i="4"/>
  <c r="I211" i="5" s="1"/>
  <c r="A211" i="4"/>
  <c r="M210" i="4"/>
  <c r="L210" i="4"/>
  <c r="K210" i="4"/>
  <c r="J210" i="4"/>
  <c r="I210" i="4"/>
  <c r="A210" i="4"/>
  <c r="M209" i="4"/>
  <c r="L209" i="4"/>
  <c r="K209" i="4"/>
  <c r="J209" i="4"/>
  <c r="I209" i="4"/>
  <c r="A209" i="4"/>
  <c r="M208" i="4"/>
  <c r="L208" i="4"/>
  <c r="K208" i="4"/>
  <c r="J208" i="4"/>
  <c r="I208" i="4"/>
  <c r="A208" i="4"/>
  <c r="M207" i="4"/>
  <c r="L207" i="4"/>
  <c r="K207" i="4"/>
  <c r="J207" i="4"/>
  <c r="I207" i="4"/>
  <c r="I207" i="5" s="1"/>
  <c r="A207" i="4"/>
  <c r="M206" i="4"/>
  <c r="L206" i="4"/>
  <c r="I206" i="5" s="1"/>
  <c r="K206" i="4"/>
  <c r="J206" i="4"/>
  <c r="I206" i="4"/>
  <c r="A206" i="4"/>
  <c r="M205" i="4"/>
  <c r="L205" i="4"/>
  <c r="K205" i="4"/>
  <c r="J205" i="4"/>
  <c r="I205" i="4"/>
  <c r="A205" i="4"/>
  <c r="M204" i="4"/>
  <c r="L204" i="4"/>
  <c r="K204" i="4"/>
  <c r="J204" i="4"/>
  <c r="I204" i="4"/>
  <c r="A204" i="4"/>
  <c r="M203" i="4"/>
  <c r="L203" i="4"/>
  <c r="K203" i="4"/>
  <c r="J203" i="4"/>
  <c r="I203" i="4"/>
  <c r="I203" i="5" s="1"/>
  <c r="A203" i="4"/>
  <c r="M202" i="4"/>
  <c r="L202" i="4"/>
  <c r="I202" i="5" s="1"/>
  <c r="K202" i="4"/>
  <c r="J202" i="4"/>
  <c r="I202" i="4"/>
  <c r="A202" i="4"/>
  <c r="M201" i="4"/>
  <c r="L201" i="4"/>
  <c r="K201" i="4"/>
  <c r="J201" i="4"/>
  <c r="I201" i="4"/>
  <c r="A201" i="4"/>
  <c r="M200" i="4"/>
  <c r="L200" i="4"/>
  <c r="K200" i="4"/>
  <c r="J200" i="4"/>
  <c r="I200" i="4"/>
  <c r="A200" i="4"/>
  <c r="M199" i="4"/>
  <c r="L199" i="4"/>
  <c r="K199" i="4"/>
  <c r="J199" i="4"/>
  <c r="I199" i="4"/>
  <c r="I199" i="5" s="1"/>
  <c r="A199" i="4"/>
  <c r="M198" i="4"/>
  <c r="L198" i="4"/>
  <c r="K198" i="4"/>
  <c r="J198" i="4"/>
  <c r="I198" i="4"/>
  <c r="A198" i="4"/>
  <c r="M197" i="4"/>
  <c r="L197" i="4"/>
  <c r="K197" i="4"/>
  <c r="J197" i="4"/>
  <c r="I197" i="4"/>
  <c r="A197" i="4"/>
  <c r="M196" i="4"/>
  <c r="L196" i="4"/>
  <c r="K196" i="4"/>
  <c r="J196" i="4"/>
  <c r="I196" i="4"/>
  <c r="A196" i="4"/>
  <c r="M195" i="4"/>
  <c r="L195" i="4"/>
  <c r="K195" i="4"/>
  <c r="J195" i="4"/>
  <c r="I195" i="4"/>
  <c r="I195" i="5" s="1"/>
  <c r="A195" i="4"/>
  <c r="M194" i="4"/>
  <c r="L194" i="4"/>
  <c r="K194" i="4"/>
  <c r="J194" i="4"/>
  <c r="I194" i="4"/>
  <c r="A194" i="4"/>
  <c r="M193" i="4"/>
  <c r="L193" i="4"/>
  <c r="K193" i="4"/>
  <c r="J193" i="4"/>
  <c r="I193" i="4"/>
  <c r="A193" i="4"/>
  <c r="M192" i="4"/>
  <c r="L192" i="4"/>
  <c r="K192" i="4"/>
  <c r="J192" i="4"/>
  <c r="I192" i="4"/>
  <c r="A192" i="4"/>
  <c r="M191" i="4"/>
  <c r="L191" i="4"/>
  <c r="K191" i="4"/>
  <c r="J191" i="4"/>
  <c r="I191" i="4"/>
  <c r="I191" i="5" s="1"/>
  <c r="A191" i="4"/>
  <c r="M190" i="4"/>
  <c r="L190" i="4"/>
  <c r="K190" i="4"/>
  <c r="J190" i="4"/>
  <c r="I190" i="4"/>
  <c r="I190" i="5" s="1"/>
  <c r="A190" i="4"/>
  <c r="M189" i="4"/>
  <c r="L189" i="4"/>
  <c r="K189" i="4"/>
  <c r="J189" i="4"/>
  <c r="I189" i="4"/>
  <c r="A189" i="4"/>
  <c r="M188" i="4"/>
  <c r="L188" i="4"/>
  <c r="K188" i="4"/>
  <c r="I188" i="5" s="1"/>
  <c r="J188" i="4"/>
  <c r="I188" i="4"/>
  <c r="A188" i="4"/>
  <c r="M187" i="4"/>
  <c r="L187" i="4"/>
  <c r="K187" i="4"/>
  <c r="J187" i="4"/>
  <c r="I187" i="4"/>
  <c r="I187" i="5" s="1"/>
  <c r="A187" i="4"/>
  <c r="M186" i="4"/>
  <c r="L186" i="4"/>
  <c r="K186" i="4"/>
  <c r="J186" i="4"/>
  <c r="I186" i="4"/>
  <c r="I186" i="5" s="1"/>
  <c r="A186" i="4"/>
  <c r="M185" i="4"/>
  <c r="L185" i="4"/>
  <c r="K185" i="4"/>
  <c r="J185" i="4"/>
  <c r="I185" i="4"/>
  <c r="A185" i="4"/>
  <c r="M184" i="4"/>
  <c r="L184" i="4"/>
  <c r="K184" i="4"/>
  <c r="J184" i="4"/>
  <c r="I184" i="4"/>
  <c r="A184" i="4"/>
  <c r="M183" i="4"/>
  <c r="L183" i="4"/>
  <c r="K183" i="4"/>
  <c r="J183" i="4"/>
  <c r="I183" i="4"/>
  <c r="I183" i="5" s="1"/>
  <c r="A183" i="4"/>
  <c r="M182" i="4"/>
  <c r="L182" i="4"/>
  <c r="K182" i="4"/>
  <c r="J182" i="4"/>
  <c r="I182" i="4"/>
  <c r="A182" i="4"/>
  <c r="M181" i="4"/>
  <c r="L181" i="4"/>
  <c r="K181" i="4"/>
  <c r="J181" i="4"/>
  <c r="I181" i="4"/>
  <c r="A181" i="4"/>
  <c r="M180" i="4"/>
  <c r="L180" i="4"/>
  <c r="K180" i="4"/>
  <c r="J180" i="4"/>
  <c r="I180" i="4"/>
  <c r="A180" i="4"/>
  <c r="M179" i="4"/>
  <c r="L179" i="4"/>
  <c r="K179" i="4"/>
  <c r="J179" i="4"/>
  <c r="I179" i="4"/>
  <c r="I179" i="5" s="1"/>
  <c r="A179" i="4"/>
  <c r="M178" i="4"/>
  <c r="L178" i="4"/>
  <c r="K178" i="4"/>
  <c r="J178" i="4"/>
  <c r="I178" i="4"/>
  <c r="A178" i="4"/>
  <c r="M177" i="4"/>
  <c r="L177" i="4"/>
  <c r="K177" i="4"/>
  <c r="J177" i="4"/>
  <c r="I177" i="4"/>
  <c r="A177" i="4"/>
  <c r="M176" i="4"/>
  <c r="L176" i="4"/>
  <c r="K176" i="4"/>
  <c r="J176" i="4"/>
  <c r="I176" i="4"/>
  <c r="A176" i="4"/>
  <c r="M175" i="4"/>
  <c r="L175" i="4"/>
  <c r="K175" i="4"/>
  <c r="J175" i="4"/>
  <c r="I175" i="4"/>
  <c r="I175" i="5" s="1"/>
  <c r="A175" i="4"/>
  <c r="M174" i="4"/>
  <c r="L174" i="4"/>
  <c r="K174" i="4"/>
  <c r="J174" i="4"/>
  <c r="I174" i="4"/>
  <c r="A174" i="4"/>
  <c r="M173" i="4"/>
  <c r="L173" i="4"/>
  <c r="K173" i="4"/>
  <c r="J173" i="4"/>
  <c r="I173" i="4"/>
  <c r="A173" i="4"/>
  <c r="M172" i="4"/>
  <c r="L172" i="4"/>
  <c r="K172" i="4"/>
  <c r="J172" i="4"/>
  <c r="I172" i="4"/>
  <c r="A172" i="4"/>
  <c r="M171" i="4"/>
  <c r="L171" i="4"/>
  <c r="K171" i="4"/>
  <c r="J171" i="4"/>
  <c r="I171" i="4"/>
  <c r="I171" i="5" s="1"/>
  <c r="A171" i="4"/>
  <c r="M170" i="4"/>
  <c r="L170" i="4"/>
  <c r="K170" i="4"/>
  <c r="J170" i="4"/>
  <c r="I170" i="4"/>
  <c r="A170" i="4"/>
  <c r="M169" i="4"/>
  <c r="L169" i="4"/>
  <c r="K169" i="4"/>
  <c r="J169" i="4"/>
  <c r="I169" i="4"/>
  <c r="A169" i="4"/>
  <c r="M168" i="4"/>
  <c r="L168" i="4"/>
  <c r="K168" i="4"/>
  <c r="J168" i="4"/>
  <c r="I168" i="4"/>
  <c r="A168" i="4"/>
  <c r="M167" i="4"/>
  <c r="L167" i="4"/>
  <c r="K167" i="4"/>
  <c r="J167" i="4"/>
  <c r="I167" i="4"/>
  <c r="I167" i="5" s="1"/>
  <c r="A167" i="4"/>
  <c r="M166" i="4"/>
  <c r="L166" i="4"/>
  <c r="K166" i="4"/>
  <c r="J166" i="4"/>
  <c r="I166" i="4"/>
  <c r="I166" i="5" s="1"/>
  <c r="A166" i="4"/>
  <c r="M165" i="4"/>
  <c r="L165" i="4"/>
  <c r="K165" i="4"/>
  <c r="J165" i="4"/>
  <c r="I165" i="4"/>
  <c r="A165" i="4"/>
  <c r="M164" i="4"/>
  <c r="L164" i="4"/>
  <c r="K164" i="4"/>
  <c r="J164" i="4"/>
  <c r="I164" i="4"/>
  <c r="A164" i="4"/>
  <c r="M163" i="4"/>
  <c r="L163" i="4"/>
  <c r="K163" i="4"/>
  <c r="J163" i="4"/>
  <c r="I163" i="4"/>
  <c r="I163" i="5" s="1"/>
  <c r="A163" i="4"/>
  <c r="M162" i="4"/>
  <c r="L162" i="4"/>
  <c r="K162" i="4"/>
  <c r="J162" i="4"/>
  <c r="I162" i="4"/>
  <c r="I162" i="5" s="1"/>
  <c r="A162" i="4"/>
  <c r="M161" i="4"/>
  <c r="L161" i="4"/>
  <c r="K161" i="4"/>
  <c r="J161" i="4"/>
  <c r="I161" i="4"/>
  <c r="A161" i="4"/>
  <c r="M160" i="4"/>
  <c r="L160" i="4"/>
  <c r="K160" i="4"/>
  <c r="J160" i="4"/>
  <c r="I160" i="4"/>
  <c r="A160" i="4"/>
  <c r="M159" i="4"/>
  <c r="L159" i="4"/>
  <c r="K159" i="4"/>
  <c r="J159" i="4"/>
  <c r="I159" i="4"/>
  <c r="I159" i="5" s="1"/>
  <c r="A159" i="4"/>
  <c r="M158" i="4"/>
  <c r="L158" i="4"/>
  <c r="K158" i="4"/>
  <c r="J158" i="4"/>
  <c r="I158" i="4"/>
  <c r="I158" i="5" s="1"/>
  <c r="A158" i="4"/>
  <c r="M157" i="4"/>
  <c r="L157" i="4"/>
  <c r="K157" i="4"/>
  <c r="J157" i="4"/>
  <c r="I157" i="4"/>
  <c r="A157" i="4"/>
  <c r="M156" i="4"/>
  <c r="L156" i="4"/>
  <c r="K156" i="4"/>
  <c r="J156" i="4"/>
  <c r="I156" i="4"/>
  <c r="A156" i="4"/>
  <c r="M155" i="4"/>
  <c r="L155" i="4"/>
  <c r="K155" i="4"/>
  <c r="J155" i="4"/>
  <c r="I155" i="4"/>
  <c r="I155" i="5" s="1"/>
  <c r="A155" i="4"/>
  <c r="M154" i="4"/>
  <c r="L154" i="4"/>
  <c r="K154" i="4"/>
  <c r="J154" i="4"/>
  <c r="I154" i="4"/>
  <c r="I154" i="5" s="1"/>
  <c r="A154" i="4"/>
  <c r="M153" i="4"/>
  <c r="L153" i="4"/>
  <c r="K153" i="4"/>
  <c r="J153" i="4"/>
  <c r="I153" i="4"/>
  <c r="A153" i="4"/>
  <c r="M152" i="4"/>
  <c r="L152" i="4"/>
  <c r="K152" i="4"/>
  <c r="J152" i="4"/>
  <c r="I152" i="4"/>
  <c r="A152" i="4"/>
  <c r="M151" i="4"/>
  <c r="L151" i="4"/>
  <c r="K151" i="4"/>
  <c r="J151" i="4"/>
  <c r="I151" i="4"/>
  <c r="I151" i="5" s="1"/>
  <c r="A151" i="4"/>
  <c r="M150" i="4"/>
  <c r="L150" i="4"/>
  <c r="K150" i="4"/>
  <c r="J150" i="4"/>
  <c r="I150" i="4"/>
  <c r="I150" i="5" s="1"/>
  <c r="A150" i="4"/>
  <c r="M149" i="4"/>
  <c r="I149" i="5" s="1"/>
  <c r="L149" i="4"/>
  <c r="K149" i="4"/>
  <c r="J149" i="4"/>
  <c r="I149" i="4"/>
  <c r="A149" i="4"/>
  <c r="M148" i="4"/>
  <c r="L148" i="4"/>
  <c r="K148" i="4"/>
  <c r="J148" i="4"/>
  <c r="I148" i="4"/>
  <c r="A148" i="4"/>
  <c r="M147" i="4"/>
  <c r="L147" i="4"/>
  <c r="K147" i="4"/>
  <c r="J147" i="4"/>
  <c r="I147" i="4"/>
  <c r="I147" i="5" s="1"/>
  <c r="A147" i="4"/>
  <c r="M146" i="4"/>
  <c r="L146" i="4"/>
  <c r="K146" i="4"/>
  <c r="J146" i="4"/>
  <c r="I146" i="4"/>
  <c r="I146" i="5" s="1"/>
  <c r="A146" i="4"/>
  <c r="M145" i="4"/>
  <c r="L145" i="4"/>
  <c r="K145" i="4"/>
  <c r="J145" i="4"/>
  <c r="I145" i="4"/>
  <c r="A145" i="4"/>
  <c r="M144" i="4"/>
  <c r="L144" i="4"/>
  <c r="K144" i="4"/>
  <c r="J144" i="4"/>
  <c r="I144" i="4"/>
  <c r="A144" i="4"/>
  <c r="M143" i="4"/>
  <c r="L143" i="4"/>
  <c r="K143" i="4"/>
  <c r="J143" i="4"/>
  <c r="I143" i="4"/>
  <c r="I143" i="5" s="1"/>
  <c r="A143" i="4"/>
  <c r="M142" i="4"/>
  <c r="L142" i="4"/>
  <c r="K142" i="4"/>
  <c r="J142" i="4"/>
  <c r="I142" i="4"/>
  <c r="I142" i="5" s="1"/>
  <c r="A142" i="4"/>
  <c r="M141" i="4"/>
  <c r="L141" i="4"/>
  <c r="K141" i="4"/>
  <c r="J141" i="4"/>
  <c r="I141" i="4"/>
  <c r="A141" i="4"/>
  <c r="M140" i="4"/>
  <c r="L140" i="4"/>
  <c r="K140" i="4"/>
  <c r="J140" i="4"/>
  <c r="I140" i="4"/>
  <c r="A140" i="4"/>
  <c r="M139" i="4"/>
  <c r="L139" i="4"/>
  <c r="K139" i="4"/>
  <c r="J139" i="4"/>
  <c r="I139" i="4"/>
  <c r="I139" i="5" s="1"/>
  <c r="A139" i="4"/>
  <c r="M138" i="4"/>
  <c r="L138" i="4"/>
  <c r="K138" i="4"/>
  <c r="J138" i="4"/>
  <c r="I138" i="4"/>
  <c r="I138" i="5" s="1"/>
  <c r="A138" i="4"/>
  <c r="M137" i="4"/>
  <c r="L137" i="4"/>
  <c r="K137" i="4"/>
  <c r="J137" i="4"/>
  <c r="I137" i="4"/>
  <c r="A137" i="4"/>
  <c r="M136" i="4"/>
  <c r="L136" i="4"/>
  <c r="K136" i="4"/>
  <c r="J136" i="4"/>
  <c r="I136" i="4"/>
  <c r="A136" i="4"/>
  <c r="M135" i="4"/>
  <c r="L135" i="4"/>
  <c r="K135" i="4"/>
  <c r="J135" i="4"/>
  <c r="I135" i="4"/>
  <c r="I135" i="5" s="1"/>
  <c r="A135" i="4"/>
  <c r="M134" i="4"/>
  <c r="L134" i="4"/>
  <c r="K134" i="4"/>
  <c r="J134" i="4"/>
  <c r="I134" i="4"/>
  <c r="I134" i="5" s="1"/>
  <c r="A134" i="4"/>
  <c r="M133" i="4"/>
  <c r="L133" i="4"/>
  <c r="K133" i="4"/>
  <c r="J133" i="4"/>
  <c r="I133" i="4"/>
  <c r="A133" i="4"/>
  <c r="M132" i="4"/>
  <c r="L132" i="4"/>
  <c r="K132" i="4"/>
  <c r="J132" i="4"/>
  <c r="I132" i="4"/>
  <c r="A132" i="4"/>
  <c r="M131" i="4"/>
  <c r="L131" i="4"/>
  <c r="K131" i="4"/>
  <c r="J131" i="4"/>
  <c r="I131" i="4"/>
  <c r="I131" i="5" s="1"/>
  <c r="A131" i="4"/>
  <c r="M130" i="4"/>
  <c r="L130" i="4"/>
  <c r="K130" i="4"/>
  <c r="J130" i="4"/>
  <c r="I130" i="4"/>
  <c r="I130" i="5" s="1"/>
  <c r="A130" i="4"/>
  <c r="M129" i="4"/>
  <c r="L129" i="4"/>
  <c r="K129" i="4"/>
  <c r="J129" i="4"/>
  <c r="I129" i="4"/>
  <c r="A129" i="4"/>
  <c r="M128" i="4"/>
  <c r="L128" i="4"/>
  <c r="K128" i="4"/>
  <c r="J128" i="4"/>
  <c r="I128" i="4"/>
  <c r="A128" i="4"/>
  <c r="M127" i="4"/>
  <c r="L127" i="4"/>
  <c r="K127" i="4"/>
  <c r="J127" i="4"/>
  <c r="I127" i="4"/>
  <c r="A127" i="4"/>
  <c r="M126" i="4"/>
  <c r="L126" i="4"/>
  <c r="K126" i="4"/>
  <c r="J126" i="4"/>
  <c r="I126" i="4"/>
  <c r="I126" i="5" s="1"/>
  <c r="A126" i="4"/>
  <c r="M125" i="4"/>
  <c r="L125" i="4"/>
  <c r="K125" i="4"/>
  <c r="J125" i="4"/>
  <c r="I125" i="4"/>
  <c r="A125" i="4"/>
  <c r="M124" i="4"/>
  <c r="L124" i="4"/>
  <c r="K124" i="4"/>
  <c r="J124" i="4"/>
  <c r="I124" i="4"/>
  <c r="A124" i="4"/>
  <c r="M123" i="4"/>
  <c r="L123" i="4"/>
  <c r="K123" i="4"/>
  <c r="J123" i="4"/>
  <c r="I123" i="4"/>
  <c r="I123" i="5" s="1"/>
  <c r="A123" i="4"/>
  <c r="M122" i="4"/>
  <c r="L122" i="4"/>
  <c r="K122" i="4"/>
  <c r="J122" i="4"/>
  <c r="I122" i="4"/>
  <c r="I122" i="5" s="1"/>
  <c r="A122" i="4"/>
  <c r="M121" i="4"/>
  <c r="L121" i="4"/>
  <c r="K121" i="4"/>
  <c r="J121" i="4"/>
  <c r="I121" i="4"/>
  <c r="A121" i="4"/>
  <c r="M120" i="4"/>
  <c r="L120" i="4"/>
  <c r="K120" i="4"/>
  <c r="J120" i="4"/>
  <c r="I120" i="4"/>
  <c r="A120" i="4"/>
  <c r="M119" i="4"/>
  <c r="L119" i="4"/>
  <c r="K119" i="4"/>
  <c r="J119" i="4"/>
  <c r="I119" i="4"/>
  <c r="I119" i="5" s="1"/>
  <c r="A119" i="4"/>
  <c r="M118" i="4"/>
  <c r="L118" i="4"/>
  <c r="K118" i="4"/>
  <c r="J118" i="4"/>
  <c r="I118" i="4"/>
  <c r="I118" i="5" s="1"/>
  <c r="A118" i="4"/>
  <c r="M117" i="4"/>
  <c r="L117" i="4"/>
  <c r="K117" i="4"/>
  <c r="J117" i="4"/>
  <c r="I117" i="4"/>
  <c r="A117" i="4"/>
  <c r="M116" i="4"/>
  <c r="L116" i="4"/>
  <c r="K116" i="4"/>
  <c r="J116" i="4"/>
  <c r="I116" i="4"/>
  <c r="A116" i="4"/>
  <c r="M115" i="4"/>
  <c r="L115" i="4"/>
  <c r="K115" i="4"/>
  <c r="J115" i="4"/>
  <c r="I115" i="4"/>
  <c r="I115" i="5" s="1"/>
  <c r="A115" i="4"/>
  <c r="M114" i="4"/>
  <c r="L114" i="4"/>
  <c r="K114" i="4"/>
  <c r="J114" i="4"/>
  <c r="I114" i="4"/>
  <c r="I114" i="5" s="1"/>
  <c r="A114" i="4"/>
  <c r="M113" i="4"/>
  <c r="L113" i="4"/>
  <c r="K113" i="4"/>
  <c r="J113" i="4"/>
  <c r="I113" i="4"/>
  <c r="A113" i="4"/>
  <c r="M112" i="4"/>
  <c r="L112" i="4"/>
  <c r="K112" i="4"/>
  <c r="J112" i="4"/>
  <c r="I112" i="4"/>
  <c r="A112" i="4"/>
  <c r="M111" i="4"/>
  <c r="L111" i="4"/>
  <c r="K111" i="4"/>
  <c r="J111" i="4"/>
  <c r="I111" i="4"/>
  <c r="I111" i="5" s="1"/>
  <c r="A111" i="4"/>
  <c r="M110" i="4"/>
  <c r="L110" i="4"/>
  <c r="K110" i="4"/>
  <c r="J110" i="4"/>
  <c r="I110" i="4"/>
  <c r="I110" i="5" s="1"/>
  <c r="A110" i="4"/>
  <c r="M109" i="4"/>
  <c r="I109" i="5" s="1"/>
  <c r="L109" i="4"/>
  <c r="K109" i="4"/>
  <c r="J109" i="4"/>
  <c r="I109" i="4"/>
  <c r="A109" i="4"/>
  <c r="M108" i="4"/>
  <c r="L108" i="4"/>
  <c r="K108" i="4"/>
  <c r="J108" i="4"/>
  <c r="I108" i="4"/>
  <c r="A108" i="4"/>
  <c r="M107" i="4"/>
  <c r="L107" i="4"/>
  <c r="K107" i="4"/>
  <c r="J107" i="4"/>
  <c r="I107" i="4"/>
  <c r="I107" i="5" s="1"/>
  <c r="A107" i="4"/>
  <c r="M106" i="4"/>
  <c r="L106" i="4"/>
  <c r="K106" i="4"/>
  <c r="J106" i="4"/>
  <c r="I106" i="4"/>
  <c r="I106" i="5" s="1"/>
  <c r="A106" i="4"/>
  <c r="M105" i="4"/>
  <c r="L105" i="4"/>
  <c r="K105" i="4"/>
  <c r="J105" i="4"/>
  <c r="I105" i="4"/>
  <c r="A105" i="4"/>
  <c r="M104" i="4"/>
  <c r="L104" i="4"/>
  <c r="K104" i="4"/>
  <c r="J104" i="4"/>
  <c r="I104" i="4"/>
  <c r="A104" i="4"/>
  <c r="M103" i="4"/>
  <c r="L103" i="4"/>
  <c r="K103" i="4"/>
  <c r="J103" i="4"/>
  <c r="I103" i="4"/>
  <c r="I103" i="5" s="1"/>
  <c r="A103" i="4"/>
  <c r="M102" i="4"/>
  <c r="L102" i="4"/>
  <c r="K102" i="4"/>
  <c r="J102" i="4"/>
  <c r="I102" i="4"/>
  <c r="I102" i="5" s="1"/>
  <c r="A102" i="4"/>
  <c r="M101" i="4"/>
  <c r="L101" i="4"/>
  <c r="K101" i="4"/>
  <c r="J101" i="4"/>
  <c r="I101" i="4"/>
  <c r="A101" i="4"/>
  <c r="M100" i="4"/>
  <c r="L100" i="4"/>
  <c r="K100" i="4"/>
  <c r="J100" i="4"/>
  <c r="I100" i="4"/>
  <c r="A100" i="4"/>
  <c r="M99" i="4"/>
  <c r="L99" i="4"/>
  <c r="K99" i="4"/>
  <c r="J99" i="4"/>
  <c r="I99" i="4"/>
  <c r="I99" i="5" s="1"/>
  <c r="A99" i="4"/>
  <c r="M98" i="4"/>
  <c r="L98" i="4"/>
  <c r="K98" i="4"/>
  <c r="J98" i="4"/>
  <c r="I98" i="4"/>
  <c r="I98" i="5" s="1"/>
  <c r="A98" i="4"/>
  <c r="M97" i="4"/>
  <c r="L97" i="4"/>
  <c r="K97" i="4"/>
  <c r="J97" i="4"/>
  <c r="I97" i="4"/>
  <c r="A97" i="4"/>
  <c r="M96" i="4"/>
  <c r="L96" i="4"/>
  <c r="K96" i="4"/>
  <c r="J96" i="4"/>
  <c r="I96" i="4"/>
  <c r="A96" i="4"/>
  <c r="M95" i="4"/>
  <c r="L95" i="4"/>
  <c r="K95" i="4"/>
  <c r="J95" i="4"/>
  <c r="I95" i="4"/>
  <c r="I95" i="5" s="1"/>
  <c r="A95" i="4"/>
  <c r="M94" i="4"/>
  <c r="L94" i="4"/>
  <c r="K94" i="4"/>
  <c r="J94" i="4"/>
  <c r="I94" i="4"/>
  <c r="I94" i="5" s="1"/>
  <c r="A94" i="4"/>
  <c r="M93" i="4"/>
  <c r="I93" i="5" s="1"/>
  <c r="L93" i="4"/>
  <c r="K93" i="4"/>
  <c r="J93" i="4"/>
  <c r="I93" i="4"/>
  <c r="A93" i="4"/>
  <c r="M92" i="4"/>
  <c r="L92" i="4"/>
  <c r="K92" i="4"/>
  <c r="J92" i="4"/>
  <c r="I92" i="4"/>
  <c r="A92" i="4"/>
  <c r="M91" i="4"/>
  <c r="L91" i="4"/>
  <c r="K91" i="4"/>
  <c r="J91" i="4"/>
  <c r="I91" i="4"/>
  <c r="I91" i="5" s="1"/>
  <c r="A91" i="4"/>
  <c r="M90" i="4"/>
  <c r="L90" i="4"/>
  <c r="K90" i="4"/>
  <c r="J90" i="4"/>
  <c r="I90" i="4"/>
  <c r="I90" i="5" s="1"/>
  <c r="J90" i="5" s="1"/>
  <c r="A90" i="4"/>
  <c r="M89" i="4"/>
  <c r="I89" i="5" s="1"/>
  <c r="L89" i="4"/>
  <c r="K89" i="4"/>
  <c r="J89" i="4"/>
  <c r="I89" i="4"/>
  <c r="A89" i="4"/>
  <c r="M88" i="4"/>
  <c r="L88" i="4"/>
  <c r="K88" i="4"/>
  <c r="J88" i="4"/>
  <c r="I88" i="4"/>
  <c r="A88" i="4"/>
  <c r="M87" i="4"/>
  <c r="L87" i="4"/>
  <c r="K87" i="4"/>
  <c r="J87" i="4"/>
  <c r="I87" i="4"/>
  <c r="I87" i="5" s="1"/>
  <c r="A87" i="4"/>
  <c r="M86" i="4"/>
  <c r="L86" i="4"/>
  <c r="K86" i="4"/>
  <c r="J86" i="4"/>
  <c r="I86" i="4"/>
  <c r="I86" i="5" s="1"/>
  <c r="A86" i="4"/>
  <c r="M85" i="4"/>
  <c r="L85" i="4"/>
  <c r="K85" i="4"/>
  <c r="J85" i="4"/>
  <c r="I85" i="4"/>
  <c r="A85" i="4"/>
  <c r="M84" i="4"/>
  <c r="L84" i="4"/>
  <c r="K84" i="4"/>
  <c r="J84" i="4"/>
  <c r="I84" i="4"/>
  <c r="A84" i="4"/>
  <c r="M83" i="4"/>
  <c r="L83" i="4"/>
  <c r="K83" i="4"/>
  <c r="J83" i="4"/>
  <c r="I83" i="4"/>
  <c r="I83" i="5" s="1"/>
  <c r="A83" i="4"/>
  <c r="M82" i="4"/>
  <c r="L82" i="4"/>
  <c r="K82" i="4"/>
  <c r="J82" i="4"/>
  <c r="I82" i="4"/>
  <c r="I82" i="5" s="1"/>
  <c r="K82" i="5" s="1"/>
  <c r="A82" i="4"/>
  <c r="M81" i="4"/>
  <c r="L81" i="4"/>
  <c r="K81" i="4"/>
  <c r="J81" i="4"/>
  <c r="I81" i="4"/>
  <c r="A81" i="4"/>
  <c r="M80" i="4"/>
  <c r="L80" i="4"/>
  <c r="K80" i="4"/>
  <c r="J80" i="4"/>
  <c r="I80" i="4"/>
  <c r="A80" i="4"/>
  <c r="M79" i="4"/>
  <c r="L79" i="4"/>
  <c r="K79" i="4"/>
  <c r="J79" i="4"/>
  <c r="I79" i="4"/>
  <c r="I79" i="5" s="1"/>
  <c r="A79" i="4"/>
  <c r="M78" i="4"/>
  <c r="L78" i="4"/>
  <c r="K78" i="4"/>
  <c r="J78" i="4"/>
  <c r="I78" i="4"/>
  <c r="I78" i="5" s="1"/>
  <c r="A78" i="4"/>
  <c r="M77" i="4"/>
  <c r="L77" i="4"/>
  <c r="K77" i="4"/>
  <c r="J77" i="4"/>
  <c r="I77" i="4"/>
  <c r="A77" i="4"/>
  <c r="M76" i="4"/>
  <c r="L76" i="4"/>
  <c r="K76" i="4"/>
  <c r="J76" i="4"/>
  <c r="I76" i="4"/>
  <c r="A76" i="4"/>
  <c r="M75" i="4"/>
  <c r="L75" i="4"/>
  <c r="K75" i="4"/>
  <c r="J75" i="4"/>
  <c r="I75" i="4"/>
  <c r="I75" i="5" s="1"/>
  <c r="A75" i="4"/>
  <c r="M74" i="4"/>
  <c r="L74" i="4"/>
  <c r="K74" i="4"/>
  <c r="J74" i="4"/>
  <c r="I74" i="4"/>
  <c r="I74" i="5" s="1"/>
  <c r="A74" i="4"/>
  <c r="M73" i="4"/>
  <c r="I73" i="5" s="1"/>
  <c r="L73" i="4"/>
  <c r="K73" i="4"/>
  <c r="J73" i="4"/>
  <c r="I73" i="4"/>
  <c r="A73" i="4"/>
  <c r="M72" i="4"/>
  <c r="L72" i="4"/>
  <c r="K72" i="4"/>
  <c r="J72" i="4"/>
  <c r="I72" i="4"/>
  <c r="A72" i="4"/>
  <c r="M71" i="4"/>
  <c r="L71" i="4"/>
  <c r="K71" i="4"/>
  <c r="J71" i="4"/>
  <c r="I71" i="4"/>
  <c r="I71" i="5" s="1"/>
  <c r="A71" i="4"/>
  <c r="M70" i="4"/>
  <c r="L70" i="4"/>
  <c r="K70" i="4"/>
  <c r="J70" i="4"/>
  <c r="I70" i="4"/>
  <c r="I70" i="5" s="1"/>
  <c r="A70" i="4"/>
  <c r="M69" i="4"/>
  <c r="I69" i="5" s="1"/>
  <c r="L69" i="4"/>
  <c r="K69" i="4"/>
  <c r="J69" i="4"/>
  <c r="I69" i="4"/>
  <c r="A69" i="4"/>
  <c r="M68" i="4"/>
  <c r="L68" i="4"/>
  <c r="K68" i="4"/>
  <c r="J68" i="4"/>
  <c r="I68" i="4"/>
  <c r="A68" i="4"/>
  <c r="M67" i="4"/>
  <c r="L67" i="4"/>
  <c r="K67" i="4"/>
  <c r="J67" i="4"/>
  <c r="I67" i="4"/>
  <c r="I67" i="5" s="1"/>
  <c r="A67" i="4"/>
  <c r="M66" i="4"/>
  <c r="L66" i="4"/>
  <c r="K66" i="4"/>
  <c r="J66" i="4"/>
  <c r="I66" i="4"/>
  <c r="I66" i="5" s="1"/>
  <c r="A66" i="4"/>
  <c r="M65" i="4"/>
  <c r="L65" i="4"/>
  <c r="K65" i="4"/>
  <c r="J65" i="4"/>
  <c r="I65" i="4"/>
  <c r="A65" i="4"/>
  <c r="M64" i="4"/>
  <c r="L64" i="4"/>
  <c r="K64" i="4"/>
  <c r="J64" i="4"/>
  <c r="I64" i="4"/>
  <c r="A64" i="4"/>
  <c r="M63" i="4"/>
  <c r="L63" i="4"/>
  <c r="K63" i="4"/>
  <c r="J63" i="4"/>
  <c r="I63" i="4"/>
  <c r="I63" i="5" s="1"/>
  <c r="A63" i="4"/>
  <c r="M62" i="4"/>
  <c r="L62" i="4"/>
  <c r="K62" i="4"/>
  <c r="J62" i="4"/>
  <c r="I62" i="4"/>
  <c r="I62" i="5" s="1"/>
  <c r="A62" i="4"/>
  <c r="M61" i="4"/>
  <c r="L61" i="4"/>
  <c r="K61" i="4"/>
  <c r="J61" i="4"/>
  <c r="I61" i="4"/>
  <c r="A61" i="4"/>
  <c r="M60" i="4"/>
  <c r="L60" i="4"/>
  <c r="K60" i="4"/>
  <c r="I60" i="5" s="1"/>
  <c r="J60" i="4"/>
  <c r="I60" i="4"/>
  <c r="A60" i="4"/>
  <c r="M59" i="4"/>
  <c r="L59" i="4"/>
  <c r="K59" i="4"/>
  <c r="J59" i="4"/>
  <c r="I59" i="4"/>
  <c r="I59" i="5" s="1"/>
  <c r="A59" i="4"/>
  <c r="M58" i="4"/>
  <c r="L58" i="4"/>
  <c r="K58" i="4"/>
  <c r="J58" i="4"/>
  <c r="I58" i="4"/>
  <c r="I58" i="5" s="1"/>
  <c r="A58" i="4"/>
  <c r="M57" i="4"/>
  <c r="I57" i="5" s="1"/>
  <c r="L57" i="4"/>
  <c r="K57" i="4"/>
  <c r="J57" i="4"/>
  <c r="I57" i="4"/>
  <c r="A57" i="4"/>
  <c r="M56" i="4"/>
  <c r="L56" i="4"/>
  <c r="K56" i="4"/>
  <c r="J56" i="4"/>
  <c r="I56" i="4"/>
  <c r="A56" i="4"/>
  <c r="M55" i="4"/>
  <c r="L55" i="4"/>
  <c r="K55" i="4"/>
  <c r="J55" i="4"/>
  <c r="I55" i="4"/>
  <c r="I55" i="5" s="1"/>
  <c r="A55" i="4"/>
  <c r="M54" i="4"/>
  <c r="L54" i="4"/>
  <c r="K54" i="4"/>
  <c r="J54" i="4"/>
  <c r="I54" i="4"/>
  <c r="I54" i="5" s="1"/>
  <c r="A54" i="4"/>
  <c r="M53" i="4"/>
  <c r="I53" i="5" s="1"/>
  <c r="L53" i="4"/>
  <c r="K53" i="4"/>
  <c r="J53" i="4"/>
  <c r="I53" i="4"/>
  <c r="A53" i="4"/>
  <c r="M52" i="4"/>
  <c r="L52" i="4"/>
  <c r="K52" i="4"/>
  <c r="J52" i="4"/>
  <c r="I52" i="4"/>
  <c r="A52" i="4"/>
  <c r="M51" i="4"/>
  <c r="L51" i="4"/>
  <c r="K51" i="4"/>
  <c r="J51" i="4"/>
  <c r="I51" i="4"/>
  <c r="I51" i="5" s="1"/>
  <c r="A51" i="4"/>
  <c r="M50" i="4"/>
  <c r="L50" i="4"/>
  <c r="K50" i="4"/>
  <c r="J50" i="4"/>
  <c r="I50" i="4"/>
  <c r="I50" i="5" s="1"/>
  <c r="A50" i="4"/>
  <c r="M49" i="4"/>
  <c r="L49" i="4"/>
  <c r="K49" i="4"/>
  <c r="J49" i="4"/>
  <c r="I49" i="4"/>
  <c r="A49" i="4"/>
  <c r="M48" i="4"/>
  <c r="L48" i="4"/>
  <c r="K48" i="4"/>
  <c r="J48" i="4"/>
  <c r="I48" i="4"/>
  <c r="A48" i="4"/>
  <c r="M47" i="4"/>
  <c r="L47" i="4"/>
  <c r="K47" i="4"/>
  <c r="J47" i="4"/>
  <c r="I47" i="4"/>
  <c r="I47" i="5" s="1"/>
  <c r="A47" i="4"/>
  <c r="M46" i="4"/>
  <c r="L46" i="4"/>
  <c r="K46" i="4"/>
  <c r="J46" i="4"/>
  <c r="I46" i="4"/>
  <c r="I46" i="5" s="1"/>
  <c r="A46" i="4"/>
  <c r="M45" i="4"/>
  <c r="L45" i="4"/>
  <c r="K45" i="4"/>
  <c r="J45" i="4"/>
  <c r="I45" i="4"/>
  <c r="A45" i="4"/>
  <c r="M44" i="4"/>
  <c r="L44" i="4"/>
  <c r="K44" i="4"/>
  <c r="I44" i="5" s="1"/>
  <c r="J44" i="4"/>
  <c r="I44" i="4"/>
  <c r="A44" i="4"/>
  <c r="M43" i="4"/>
  <c r="L43" i="4"/>
  <c r="K43" i="4"/>
  <c r="J43" i="4"/>
  <c r="I43" i="4"/>
  <c r="I43" i="5" s="1"/>
  <c r="A43" i="4"/>
  <c r="M42" i="4"/>
  <c r="L42" i="4"/>
  <c r="K42" i="4"/>
  <c r="J42" i="4"/>
  <c r="I42" i="4"/>
  <c r="I42" i="5" s="1"/>
  <c r="A42" i="4"/>
  <c r="M41" i="4"/>
  <c r="I41" i="5" s="1"/>
  <c r="L41" i="4"/>
  <c r="K41" i="4"/>
  <c r="J41" i="4"/>
  <c r="I41" i="4"/>
  <c r="A41" i="4"/>
  <c r="M40" i="4"/>
  <c r="L40" i="4"/>
  <c r="K40" i="4"/>
  <c r="J40" i="4"/>
  <c r="I40" i="4"/>
  <c r="A40" i="4"/>
  <c r="M39" i="4"/>
  <c r="L39" i="4"/>
  <c r="K39" i="4"/>
  <c r="J39" i="4"/>
  <c r="I39" i="4"/>
  <c r="I39" i="5" s="1"/>
  <c r="A39" i="4"/>
  <c r="M38" i="4"/>
  <c r="L38" i="4"/>
  <c r="K38" i="4"/>
  <c r="J38" i="4"/>
  <c r="I38" i="4"/>
  <c r="I38" i="5" s="1"/>
  <c r="A38" i="4"/>
  <c r="M37" i="4"/>
  <c r="I37" i="5" s="1"/>
  <c r="L37" i="4"/>
  <c r="K37" i="4"/>
  <c r="J37" i="4"/>
  <c r="I37" i="4"/>
  <c r="A37" i="4"/>
  <c r="M36" i="4"/>
  <c r="L36" i="4"/>
  <c r="K36" i="4"/>
  <c r="J36" i="4"/>
  <c r="I36" i="4"/>
  <c r="A36" i="4"/>
  <c r="M35" i="4"/>
  <c r="L35" i="4"/>
  <c r="K35" i="4"/>
  <c r="J35" i="4"/>
  <c r="I35" i="4"/>
  <c r="I35" i="5" s="1"/>
  <c r="A35" i="4"/>
  <c r="M34" i="4"/>
  <c r="L34" i="4"/>
  <c r="K34" i="4"/>
  <c r="J34" i="4"/>
  <c r="I34" i="4"/>
  <c r="I34" i="5" s="1"/>
  <c r="A34" i="4"/>
  <c r="M33" i="4"/>
  <c r="L33" i="4"/>
  <c r="K33" i="4"/>
  <c r="J33" i="4"/>
  <c r="I33" i="4"/>
  <c r="A33" i="4"/>
  <c r="M32" i="4"/>
  <c r="L32" i="4"/>
  <c r="K32" i="4"/>
  <c r="J32" i="4"/>
  <c r="I32" i="4"/>
  <c r="A32" i="4"/>
  <c r="M31" i="4"/>
  <c r="L31" i="4"/>
  <c r="K31" i="4"/>
  <c r="J31" i="4"/>
  <c r="I31" i="4"/>
  <c r="I31" i="5" s="1"/>
  <c r="A31" i="4"/>
  <c r="M30" i="4"/>
  <c r="L30" i="4"/>
  <c r="K30" i="4"/>
  <c r="J30" i="4"/>
  <c r="I30" i="4"/>
  <c r="I30" i="5" s="1"/>
  <c r="A30" i="4"/>
  <c r="M29" i="4"/>
  <c r="L29" i="4"/>
  <c r="K29" i="4"/>
  <c r="J29" i="4"/>
  <c r="I29" i="4"/>
  <c r="A29" i="4"/>
  <c r="M28" i="4"/>
  <c r="L28" i="4"/>
  <c r="K28" i="4"/>
  <c r="I28" i="5" s="1"/>
  <c r="J28" i="4"/>
  <c r="I28" i="4"/>
  <c r="A28" i="4"/>
  <c r="M27" i="4"/>
  <c r="L27" i="4"/>
  <c r="K27" i="4"/>
  <c r="J27" i="4"/>
  <c r="I27" i="4"/>
  <c r="I27" i="5" s="1"/>
  <c r="A27" i="4"/>
  <c r="M26" i="4"/>
  <c r="L26" i="4"/>
  <c r="K26" i="4"/>
  <c r="J26" i="4"/>
  <c r="I26" i="4"/>
  <c r="I26" i="5" s="1"/>
  <c r="A26" i="4"/>
  <c r="M25" i="4"/>
  <c r="I25" i="5" s="1"/>
  <c r="J25" i="5" s="1"/>
  <c r="L25" i="4"/>
  <c r="K25" i="4"/>
  <c r="J25" i="4"/>
  <c r="I25" i="4"/>
  <c r="A25" i="4"/>
  <c r="M24" i="4"/>
  <c r="L24" i="4"/>
  <c r="K24" i="4"/>
  <c r="J24" i="4"/>
  <c r="I24" i="4"/>
  <c r="A24" i="4"/>
  <c r="M23" i="4"/>
  <c r="L23" i="4"/>
  <c r="K23" i="4"/>
  <c r="J23" i="4"/>
  <c r="I23" i="4"/>
  <c r="I23" i="5" s="1"/>
  <c r="A23" i="4"/>
  <c r="M22" i="4"/>
  <c r="L22" i="4"/>
  <c r="K22" i="4"/>
  <c r="J22" i="4"/>
  <c r="I22" i="4"/>
  <c r="I22" i="5" s="1"/>
  <c r="A22" i="4"/>
  <c r="M21" i="4"/>
  <c r="I21" i="5" s="1"/>
  <c r="L21" i="4"/>
  <c r="K21" i="4"/>
  <c r="J21" i="4"/>
  <c r="I21" i="4"/>
  <c r="A21" i="4"/>
  <c r="M20" i="4"/>
  <c r="L20" i="4"/>
  <c r="K20" i="4"/>
  <c r="J20" i="4"/>
  <c r="I20" i="4"/>
  <c r="A20" i="4"/>
  <c r="M19" i="4"/>
  <c r="L19" i="4"/>
  <c r="K19" i="4"/>
  <c r="J19" i="4"/>
  <c r="I19" i="4"/>
  <c r="I19" i="5" s="1"/>
  <c r="A19" i="4"/>
  <c r="M18" i="4"/>
  <c r="L18" i="4"/>
  <c r="K18" i="4"/>
  <c r="J18" i="4"/>
  <c r="I18" i="4"/>
  <c r="I18" i="5" s="1"/>
  <c r="A18" i="4"/>
  <c r="M17" i="4"/>
  <c r="L17" i="4"/>
  <c r="K17" i="4"/>
  <c r="J17" i="4"/>
  <c r="I17" i="4"/>
  <c r="A17" i="4"/>
  <c r="M16" i="4"/>
  <c r="L16" i="4"/>
  <c r="K16" i="4"/>
  <c r="J16" i="4"/>
  <c r="I16" i="4"/>
  <c r="A16" i="4"/>
  <c r="M15" i="4"/>
  <c r="L15" i="4"/>
  <c r="K15" i="4"/>
  <c r="J15" i="4"/>
  <c r="I15" i="4"/>
  <c r="I15" i="5" s="1"/>
  <c r="A15" i="4"/>
  <c r="M14" i="4"/>
  <c r="L14" i="4"/>
  <c r="K14" i="4"/>
  <c r="J14" i="4"/>
  <c r="I14" i="4"/>
  <c r="I14" i="5" s="1"/>
  <c r="A14" i="4"/>
  <c r="M13" i="4"/>
  <c r="L13" i="4"/>
  <c r="K13" i="4"/>
  <c r="J13" i="4"/>
  <c r="I13" i="4"/>
  <c r="A13" i="4"/>
  <c r="M12" i="4"/>
  <c r="L12" i="4"/>
  <c r="K12" i="4"/>
  <c r="I12" i="5" s="1"/>
  <c r="J12" i="4"/>
  <c r="I12" i="4"/>
  <c r="A12" i="4"/>
  <c r="M11" i="4"/>
  <c r="L11" i="4"/>
  <c r="K11" i="4"/>
  <c r="J11" i="4"/>
  <c r="I11" i="4"/>
  <c r="I11" i="5" s="1"/>
  <c r="A11" i="4"/>
  <c r="M10" i="4"/>
  <c r="L10" i="4"/>
  <c r="K10" i="4"/>
  <c r="J10" i="4"/>
  <c r="I10" i="4"/>
  <c r="I10" i="5" s="1"/>
  <c r="A10" i="4"/>
  <c r="M9" i="4"/>
  <c r="I9" i="5" s="1"/>
  <c r="L9" i="4"/>
  <c r="K9" i="4"/>
  <c r="J9" i="4"/>
  <c r="I9" i="4"/>
  <c r="A9" i="4"/>
  <c r="M8" i="4"/>
  <c r="L8" i="4"/>
  <c r="K8" i="4"/>
  <c r="J8" i="4"/>
  <c r="I8" i="4"/>
  <c r="A8" i="4"/>
  <c r="M7" i="4"/>
  <c r="L7" i="4"/>
  <c r="K7" i="4"/>
  <c r="J7" i="4"/>
  <c r="I7" i="4"/>
  <c r="I7" i="5" s="1"/>
  <c r="A7" i="4"/>
  <c r="M6" i="4"/>
  <c r="L6" i="4"/>
  <c r="K6" i="4"/>
  <c r="J6" i="4"/>
  <c r="I6" i="4"/>
  <c r="I6" i="5" s="1"/>
  <c r="A6" i="4"/>
  <c r="M5" i="4"/>
  <c r="I5" i="5" s="1"/>
  <c r="L5" i="4"/>
  <c r="K5" i="4"/>
  <c r="J5" i="4"/>
  <c r="I5" i="4"/>
  <c r="A5" i="4"/>
  <c r="M4" i="4"/>
  <c r="L4" i="4"/>
  <c r="K4" i="4"/>
  <c r="J4" i="4"/>
  <c r="I4" i="4"/>
  <c r="A4" i="4"/>
  <c r="M3" i="4"/>
  <c r="L3" i="4"/>
  <c r="K3" i="4"/>
  <c r="J3" i="4"/>
  <c r="I3" i="4"/>
  <c r="I3" i="5" s="1"/>
  <c r="A3" i="4"/>
  <c r="M2" i="4"/>
  <c r="L2" i="4"/>
  <c r="K2" i="4"/>
  <c r="J2" i="4"/>
  <c r="I2" i="4"/>
  <c r="I2" i="5" s="1"/>
  <c r="A2" i="4"/>
  <c r="B226" i="3"/>
  <c r="A226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C122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E113" i="3"/>
  <c r="D113" i="3"/>
  <c r="C113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D90" i="3"/>
  <c r="B90" i="3"/>
  <c r="A90" i="3"/>
  <c r="C89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E74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D66" i="3"/>
  <c r="C66" i="3"/>
  <c r="B66" i="3"/>
  <c r="A66" i="3"/>
  <c r="B65" i="3"/>
  <c r="A65" i="3"/>
  <c r="B64" i="3"/>
  <c r="A64" i="3"/>
  <c r="B63" i="3"/>
  <c r="A63" i="3"/>
  <c r="B62" i="3"/>
  <c r="A62" i="3"/>
  <c r="B61" i="3"/>
  <c r="A61" i="3"/>
  <c r="E60" i="3"/>
  <c r="B60" i="3"/>
  <c r="A60" i="3"/>
  <c r="B59" i="3"/>
  <c r="A59" i="3"/>
  <c r="D58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E50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C37" i="3"/>
  <c r="B37" i="3"/>
  <c r="A37" i="3"/>
  <c r="B36" i="3"/>
  <c r="A36" i="3"/>
  <c r="B35" i="3"/>
  <c r="A35" i="3"/>
  <c r="B34" i="3"/>
  <c r="A34" i="3"/>
  <c r="B33" i="3"/>
  <c r="A33" i="3"/>
  <c r="B32" i="3"/>
  <c r="A32" i="3"/>
  <c r="C31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E22" i="3"/>
  <c r="D22" i="3"/>
  <c r="C22" i="3"/>
  <c r="B22" i="3"/>
  <c r="A22" i="3"/>
  <c r="E21" i="3"/>
  <c r="D21" i="3"/>
  <c r="C21" i="3"/>
  <c r="B21" i="3"/>
  <c r="A21" i="3"/>
  <c r="B20" i="3"/>
  <c r="A20" i="3"/>
  <c r="E19" i="3"/>
  <c r="D19" i="3"/>
  <c r="C19" i="3"/>
  <c r="B19" i="3"/>
  <c r="A19" i="3"/>
  <c r="B18" i="3"/>
  <c r="A18" i="3"/>
  <c r="E17" i="3"/>
  <c r="D17" i="3"/>
  <c r="C17" i="3"/>
  <c r="B17" i="3"/>
  <c r="A17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B6" i="3"/>
  <c r="A6" i="3"/>
  <c r="B5" i="3"/>
  <c r="A5" i="3"/>
  <c r="B4" i="3"/>
  <c r="A4" i="3"/>
  <c r="E3" i="3"/>
  <c r="D3" i="3"/>
  <c r="C3" i="3"/>
  <c r="B3" i="3"/>
  <c r="A3" i="3"/>
  <c r="E2" i="3"/>
  <c r="D2" i="3"/>
  <c r="C2" i="3"/>
  <c r="B2" i="3"/>
  <c r="A2" i="3"/>
  <c r="B1" i="3"/>
  <c r="A1" i="3"/>
  <c r="F9" i="2"/>
  <c r="B9" i="2"/>
  <c r="I3" i="2"/>
  <c r="E3" i="2"/>
  <c r="E4" i="2" s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2" i="1"/>
  <c r="E220" i="1"/>
  <c r="E206" i="1"/>
  <c r="E190" i="1"/>
  <c r="E188" i="1"/>
  <c r="M159" i="1"/>
  <c r="K159" i="1"/>
  <c r="M158" i="1"/>
  <c r="K158" i="1"/>
  <c r="M157" i="1"/>
  <c r="K157" i="1"/>
  <c r="M156" i="1"/>
  <c r="K156" i="1"/>
  <c r="M155" i="1"/>
  <c r="K155" i="1"/>
  <c r="M154" i="1"/>
  <c r="K154" i="1"/>
  <c r="M153" i="1"/>
  <c r="K153" i="1"/>
  <c r="M152" i="1"/>
  <c r="K152" i="1"/>
  <c r="M151" i="1"/>
  <c r="K151" i="1"/>
  <c r="M150" i="1"/>
  <c r="K150" i="1"/>
  <c r="M149" i="1"/>
  <c r="K149" i="1"/>
  <c r="E149" i="1"/>
  <c r="D149" i="3" s="1"/>
  <c r="M148" i="1"/>
  <c r="K148" i="1"/>
  <c r="M147" i="1"/>
  <c r="K147" i="1"/>
  <c r="M146" i="1"/>
  <c r="K146" i="1"/>
  <c r="M145" i="1"/>
  <c r="K145" i="1"/>
  <c r="M144" i="1"/>
  <c r="K144" i="1"/>
  <c r="M143" i="1"/>
  <c r="K143" i="1"/>
  <c r="M142" i="1"/>
  <c r="K142" i="1"/>
  <c r="M141" i="1"/>
  <c r="K141" i="1"/>
  <c r="M140" i="1"/>
  <c r="K140" i="1"/>
  <c r="M139" i="1"/>
  <c r="K139" i="1"/>
  <c r="M138" i="1"/>
  <c r="K138" i="1"/>
  <c r="M137" i="1"/>
  <c r="K137" i="1"/>
  <c r="M136" i="1"/>
  <c r="K136" i="1"/>
  <c r="M135" i="1"/>
  <c r="K135" i="1"/>
  <c r="E135" i="1"/>
  <c r="M134" i="1"/>
  <c r="K134" i="1"/>
  <c r="M133" i="1"/>
  <c r="K133" i="1"/>
  <c r="M132" i="1"/>
  <c r="K132" i="1"/>
  <c r="M131" i="1"/>
  <c r="K131" i="1"/>
  <c r="M130" i="1"/>
  <c r="K130" i="1"/>
  <c r="M129" i="1"/>
  <c r="K129" i="1"/>
  <c r="M128" i="1"/>
  <c r="K128" i="1"/>
  <c r="M127" i="1"/>
  <c r="K127" i="1"/>
  <c r="M126" i="1"/>
  <c r="K126" i="1"/>
  <c r="M125" i="1"/>
  <c r="K125" i="1"/>
  <c r="E122" i="1"/>
  <c r="E109" i="1"/>
  <c r="E93" i="1"/>
  <c r="E93" i="3" s="1"/>
  <c r="E90" i="1"/>
  <c r="E90" i="3" s="1"/>
  <c r="E89" i="1"/>
  <c r="E74" i="1"/>
  <c r="C74" i="3" s="1"/>
  <c r="E73" i="1"/>
  <c r="E69" i="1"/>
  <c r="E66" i="1"/>
  <c r="E66" i="3" s="1"/>
  <c r="E60" i="1"/>
  <c r="E58" i="1"/>
  <c r="C58" i="3" s="1"/>
  <c r="E57" i="1"/>
  <c r="E50" i="1"/>
  <c r="E44" i="1"/>
  <c r="E41" i="1"/>
  <c r="E37" i="1"/>
  <c r="K34" i="1"/>
  <c r="K33" i="1"/>
  <c r="K32" i="1"/>
  <c r="K31" i="1"/>
  <c r="E31" i="1"/>
  <c r="K30" i="1"/>
  <c r="K29" i="1"/>
  <c r="K28" i="1"/>
  <c r="K27" i="1"/>
  <c r="K26" i="1"/>
  <c r="K25" i="1"/>
  <c r="R14" i="1"/>
  <c r="Q14" i="1"/>
  <c r="O14" i="1"/>
  <c r="C14" i="8" s="1"/>
  <c r="R13" i="1"/>
  <c r="Q13" i="1"/>
  <c r="O13" i="1"/>
  <c r="C13" i="8" s="1"/>
  <c r="R12" i="1"/>
  <c r="Q12" i="1"/>
  <c r="P12" i="1"/>
  <c r="E12" i="8" s="1"/>
  <c r="R11" i="1"/>
  <c r="Q11" i="1"/>
  <c r="O11" i="1"/>
  <c r="C11" i="8" s="1"/>
  <c r="R10" i="1"/>
  <c r="Q10" i="1"/>
  <c r="P10" i="1"/>
  <c r="E10" i="8" s="1"/>
  <c r="R9" i="1"/>
  <c r="Q9" i="1"/>
  <c r="P9" i="1"/>
  <c r="E9" i="8" s="1"/>
  <c r="O9" i="1"/>
  <c r="C9" i="8" s="1"/>
  <c r="J9" i="1"/>
  <c r="J10" i="1" s="1"/>
  <c r="J11" i="1" s="1"/>
  <c r="J12" i="1" s="1"/>
  <c r="J13" i="1" s="1"/>
  <c r="J14" i="1" s="1"/>
  <c r="R8" i="1"/>
  <c r="Q8" i="1"/>
  <c r="O8" i="1"/>
  <c r="C8" i="8" s="1"/>
  <c r="R7" i="1"/>
  <c r="Q7" i="1"/>
  <c r="R6" i="1"/>
  <c r="Q6" i="1"/>
  <c r="P6" i="1"/>
  <c r="E6" i="8" s="1"/>
  <c r="O6" i="1"/>
  <c r="C6" i="8" s="1"/>
  <c r="R5" i="1"/>
  <c r="Q5" i="1"/>
  <c r="P5" i="1"/>
  <c r="E5" i="8" s="1"/>
  <c r="O5" i="1"/>
  <c r="C5" i="8" s="1"/>
  <c r="K5" i="1"/>
  <c r="E5" i="1"/>
  <c r="R4" i="1"/>
  <c r="Q4" i="1"/>
  <c r="P4" i="1"/>
  <c r="E4" i="8" s="1"/>
  <c r="R3" i="1"/>
  <c r="Q3" i="1"/>
  <c r="P3" i="1"/>
  <c r="E3" i="8" s="1"/>
  <c r="R2" i="1"/>
  <c r="Q2" i="1"/>
  <c r="K19" i="5" l="1"/>
  <c r="L19" i="5" s="1"/>
  <c r="J19" i="5"/>
  <c r="D44" i="3"/>
  <c r="E44" i="3"/>
  <c r="C44" i="3"/>
  <c r="C15" i="2"/>
  <c r="D15" i="2" s="1"/>
  <c r="F14" i="2"/>
  <c r="E73" i="3"/>
  <c r="D73" i="3"/>
  <c r="D60" i="3"/>
  <c r="C60" i="3"/>
  <c r="E190" i="3"/>
  <c r="C190" i="3"/>
  <c r="C109" i="3"/>
  <c r="D109" i="3"/>
  <c r="K124" i="7"/>
  <c r="L124" i="7" s="1"/>
  <c r="J124" i="7"/>
  <c r="C135" i="3"/>
  <c r="E135" i="3"/>
  <c r="D135" i="3"/>
  <c r="E31" i="3"/>
  <c r="D31" i="3"/>
  <c r="D50" i="3"/>
  <c r="C50" i="3"/>
  <c r="D89" i="3"/>
  <c r="E89" i="3"/>
  <c r="C73" i="3"/>
  <c r="D190" i="3"/>
  <c r="E5" i="3"/>
  <c r="D5" i="3"/>
  <c r="K127" i="5"/>
  <c r="L127" i="5" s="1"/>
  <c r="J127" i="5"/>
  <c r="E206" i="3"/>
  <c r="C206" i="3"/>
  <c r="D206" i="3"/>
  <c r="D224" i="3"/>
  <c r="C224" i="3"/>
  <c r="E224" i="3"/>
  <c r="E37" i="3"/>
  <c r="D37" i="3"/>
  <c r="C90" i="3"/>
  <c r="C149" i="3"/>
  <c r="C57" i="3"/>
  <c r="E57" i="3"/>
  <c r="D57" i="3"/>
  <c r="E188" i="3"/>
  <c r="D188" i="3"/>
  <c r="C188" i="3"/>
  <c r="E222" i="3"/>
  <c r="C222" i="3"/>
  <c r="D222" i="3"/>
  <c r="E41" i="3"/>
  <c r="D41" i="3"/>
  <c r="C41" i="3"/>
  <c r="E122" i="3"/>
  <c r="D122" i="3"/>
  <c r="E149" i="3"/>
  <c r="D3" i="8"/>
  <c r="K3" i="5"/>
  <c r="L3" i="5" s="1"/>
  <c r="J3" i="5"/>
  <c r="K5" i="5"/>
  <c r="L5" i="5" s="1"/>
  <c r="J5" i="5"/>
  <c r="D5" i="8"/>
  <c r="D9" i="8"/>
  <c r="K9" i="5"/>
  <c r="L9" i="5" s="1"/>
  <c r="J9" i="5"/>
  <c r="K15" i="5"/>
  <c r="L15" i="5" s="1"/>
  <c r="J15" i="5"/>
  <c r="K21" i="5"/>
  <c r="L21" i="5" s="1"/>
  <c r="J21" i="5"/>
  <c r="K25" i="5"/>
  <c r="L25" i="5" s="1"/>
  <c r="E25" i="1"/>
  <c r="K28" i="5"/>
  <c r="L28" i="5" s="1"/>
  <c r="J28" i="5"/>
  <c r="K35" i="5"/>
  <c r="L35" i="5" s="1"/>
  <c r="J35" i="5"/>
  <c r="K37" i="5"/>
  <c r="L37" i="5" s="1"/>
  <c r="J37" i="5"/>
  <c r="K41" i="5"/>
  <c r="L41" i="5" s="1"/>
  <c r="J41" i="5"/>
  <c r="K44" i="5"/>
  <c r="L44" i="5" s="1"/>
  <c r="J44" i="5"/>
  <c r="K51" i="5"/>
  <c r="L51" i="5" s="1"/>
  <c r="J51" i="5"/>
  <c r="K53" i="5"/>
  <c r="L53" i="5" s="1"/>
  <c r="J53" i="5"/>
  <c r="K57" i="5"/>
  <c r="L57" i="5" s="1"/>
  <c r="J57" i="5"/>
  <c r="J59" i="5"/>
  <c r="K59" i="5"/>
  <c r="L59" i="5" s="1"/>
  <c r="K60" i="5"/>
  <c r="L60" i="5" s="1"/>
  <c r="J60" i="5"/>
  <c r="K67" i="5"/>
  <c r="L67" i="5" s="1"/>
  <c r="J67" i="5"/>
  <c r="K69" i="5"/>
  <c r="L69" i="5" s="1"/>
  <c r="J69" i="5"/>
  <c r="K75" i="5"/>
  <c r="L75" i="5" s="1"/>
  <c r="J75" i="5"/>
  <c r="K79" i="5"/>
  <c r="L79" i="5" s="1"/>
  <c r="J79" i="5"/>
  <c r="K87" i="5"/>
  <c r="L87" i="5" s="1"/>
  <c r="J87" i="5"/>
  <c r="K89" i="5"/>
  <c r="L89" i="5" s="1"/>
  <c r="J89" i="5"/>
  <c r="J91" i="5"/>
  <c r="K91" i="5"/>
  <c r="L91" i="5" s="1"/>
  <c r="K93" i="5"/>
  <c r="L93" i="5" s="1"/>
  <c r="J93" i="5"/>
  <c r="J99" i="5"/>
  <c r="K99" i="5"/>
  <c r="L99" i="5" s="1"/>
  <c r="K103" i="5"/>
  <c r="L103" i="5" s="1"/>
  <c r="J103" i="5"/>
  <c r="E103" i="1"/>
  <c r="K107" i="5"/>
  <c r="L107" i="5" s="1"/>
  <c r="J107" i="5"/>
  <c r="C93" i="3"/>
  <c r="D93" i="3"/>
  <c r="E220" i="3"/>
  <c r="D220" i="3"/>
  <c r="C220" i="3"/>
  <c r="D69" i="3"/>
  <c r="E69" i="3"/>
  <c r="C69" i="3"/>
  <c r="E58" i="3"/>
  <c r="C5" i="3"/>
  <c r="E109" i="3"/>
  <c r="D7" i="8"/>
  <c r="K7" i="5"/>
  <c r="L7" i="5" s="1"/>
  <c r="J7" i="5"/>
  <c r="D11" i="8"/>
  <c r="J11" i="5"/>
  <c r="K11" i="5"/>
  <c r="L11" i="5" s="1"/>
  <c r="D12" i="8"/>
  <c r="K12" i="5"/>
  <c r="L12" i="5" s="1"/>
  <c r="J12" i="5"/>
  <c r="K23" i="5"/>
  <c r="L23" i="5" s="1"/>
  <c r="J23" i="5"/>
  <c r="J27" i="5"/>
  <c r="K27" i="5"/>
  <c r="L27" i="5" s="1"/>
  <c r="K31" i="5"/>
  <c r="L31" i="5" s="1"/>
  <c r="J31" i="5"/>
  <c r="K39" i="5"/>
  <c r="L39" i="5" s="1"/>
  <c r="J39" i="5"/>
  <c r="E39" i="1"/>
  <c r="J43" i="5"/>
  <c r="K43" i="5"/>
  <c r="L43" i="5" s="1"/>
  <c r="K47" i="5"/>
  <c r="L47" i="5" s="1"/>
  <c r="J47" i="5"/>
  <c r="E47" i="1"/>
  <c r="K55" i="5"/>
  <c r="L55" i="5" s="1"/>
  <c r="J55" i="5"/>
  <c r="E55" i="1"/>
  <c r="K63" i="5"/>
  <c r="L63" i="5" s="1"/>
  <c r="J63" i="5"/>
  <c r="E63" i="1"/>
  <c r="K71" i="5"/>
  <c r="L71" i="5" s="1"/>
  <c r="J71" i="5"/>
  <c r="K73" i="5"/>
  <c r="L73" i="5" s="1"/>
  <c r="J73" i="5"/>
  <c r="J83" i="5"/>
  <c r="K83" i="5"/>
  <c r="L83" i="5" s="1"/>
  <c r="K95" i="5"/>
  <c r="L95" i="5" s="1"/>
  <c r="J95" i="5"/>
  <c r="E95" i="1"/>
  <c r="E28" i="1"/>
  <c r="E53" i="1"/>
  <c r="D74" i="3"/>
  <c r="K109" i="5"/>
  <c r="L109" i="5" s="1"/>
  <c r="J109" i="5"/>
  <c r="K111" i="5"/>
  <c r="L111" i="5" s="1"/>
  <c r="J111" i="5"/>
  <c r="K115" i="5"/>
  <c r="L115" i="5" s="1"/>
  <c r="J115" i="5"/>
  <c r="K119" i="5"/>
  <c r="L119" i="5" s="1"/>
  <c r="J119" i="5"/>
  <c r="K123" i="5"/>
  <c r="L123" i="5" s="1"/>
  <c r="J123" i="5"/>
  <c r="J131" i="5"/>
  <c r="K131" i="5"/>
  <c r="L131" i="5" s="1"/>
  <c r="K135" i="5"/>
  <c r="L135" i="5" s="1"/>
  <c r="J135" i="5"/>
  <c r="J139" i="5"/>
  <c r="E139" i="1"/>
  <c r="K143" i="5"/>
  <c r="L143" i="5" s="1"/>
  <c r="J143" i="5"/>
  <c r="K147" i="5"/>
  <c r="L147" i="5" s="1"/>
  <c r="J147" i="5"/>
  <c r="E147" i="1"/>
  <c r="J149" i="5"/>
  <c r="K149" i="5"/>
  <c r="L149" i="5" s="1"/>
  <c r="K151" i="5"/>
  <c r="L151" i="5" s="1"/>
  <c r="J151" i="5"/>
  <c r="K155" i="5"/>
  <c r="L155" i="5" s="1"/>
  <c r="J155" i="5"/>
  <c r="K159" i="5"/>
  <c r="L159" i="5" s="1"/>
  <c r="J159" i="5"/>
  <c r="J163" i="5"/>
  <c r="K163" i="5"/>
  <c r="L163" i="5" s="1"/>
  <c r="K167" i="5"/>
  <c r="L167" i="5" s="1"/>
  <c r="J167" i="5"/>
  <c r="K171" i="5"/>
  <c r="L171" i="5" s="1"/>
  <c r="J171" i="5"/>
  <c r="E171" i="1"/>
  <c r="K175" i="5"/>
  <c r="L175" i="5" s="1"/>
  <c r="J175" i="5"/>
  <c r="J179" i="5"/>
  <c r="K179" i="5"/>
  <c r="L179" i="5" s="1"/>
  <c r="K183" i="5"/>
  <c r="L183" i="5" s="1"/>
  <c r="J183" i="5"/>
  <c r="J187" i="5"/>
  <c r="K187" i="5"/>
  <c r="L187" i="5" s="1"/>
  <c r="E187" i="1"/>
  <c r="J188" i="5"/>
  <c r="K188" i="5"/>
  <c r="L188" i="5" s="1"/>
  <c r="K191" i="5"/>
  <c r="L191" i="5" s="1"/>
  <c r="J191" i="5"/>
  <c r="J195" i="5"/>
  <c r="K195" i="5"/>
  <c r="L195" i="5" s="1"/>
  <c r="K199" i="5"/>
  <c r="L199" i="5" s="1"/>
  <c r="J199" i="5"/>
  <c r="J203" i="5"/>
  <c r="K203" i="5"/>
  <c r="L203" i="5" s="1"/>
  <c r="K207" i="5"/>
  <c r="L207" i="5" s="1"/>
  <c r="J207" i="5"/>
  <c r="J211" i="5"/>
  <c r="K211" i="5"/>
  <c r="L211" i="5" s="1"/>
  <c r="K215" i="5"/>
  <c r="L215" i="5" s="1"/>
  <c r="J215" i="5"/>
  <c r="J219" i="5"/>
  <c r="K219" i="5"/>
  <c r="L219" i="5" s="1"/>
  <c r="D2" i="8"/>
  <c r="K2" i="5"/>
  <c r="L2" i="5" s="1"/>
  <c r="J2" i="5"/>
  <c r="D6" i="8"/>
  <c r="K6" i="5"/>
  <c r="L6" i="5" s="1"/>
  <c r="J6" i="5"/>
  <c r="E6" i="1"/>
  <c r="D10" i="8"/>
  <c r="J10" i="5"/>
  <c r="K10" i="5"/>
  <c r="L10" i="5" s="1"/>
  <c r="D14" i="8"/>
  <c r="K14" i="5"/>
  <c r="L14" i="5" s="1"/>
  <c r="J14" i="5"/>
  <c r="J18" i="5"/>
  <c r="K18" i="5"/>
  <c r="L18" i="5" s="1"/>
  <c r="K22" i="5"/>
  <c r="L22" i="5" s="1"/>
  <c r="J22" i="5"/>
  <c r="J26" i="5"/>
  <c r="K26" i="5"/>
  <c r="L26" i="5" s="1"/>
  <c r="K30" i="5"/>
  <c r="L30" i="5" s="1"/>
  <c r="J30" i="5"/>
  <c r="J34" i="5"/>
  <c r="K34" i="5"/>
  <c r="L34" i="5" s="1"/>
  <c r="K38" i="5"/>
  <c r="L38" i="5" s="1"/>
  <c r="J38" i="5"/>
  <c r="J42" i="5"/>
  <c r="K42" i="5"/>
  <c r="L42" i="5" s="1"/>
  <c r="K46" i="5"/>
  <c r="L46" i="5" s="1"/>
  <c r="J46" i="5"/>
  <c r="J50" i="5"/>
  <c r="K50" i="5"/>
  <c r="L50" i="5" s="1"/>
  <c r="K54" i="5"/>
  <c r="L54" i="5" s="1"/>
  <c r="J54" i="5"/>
  <c r="J58" i="5"/>
  <c r="K58" i="5"/>
  <c r="L58" i="5" s="1"/>
  <c r="K62" i="5"/>
  <c r="L62" i="5" s="1"/>
  <c r="J62" i="5"/>
  <c r="J66" i="5"/>
  <c r="K66" i="5"/>
  <c r="L66" i="5" s="1"/>
  <c r="K70" i="5"/>
  <c r="L70" i="5" s="1"/>
  <c r="J70" i="5"/>
  <c r="E70" i="1"/>
  <c r="J86" i="5"/>
  <c r="E86" i="1"/>
  <c r="K86" i="5"/>
  <c r="L86" i="5" s="1"/>
  <c r="K139" i="5"/>
  <c r="L139" i="5" s="1"/>
  <c r="J74" i="5"/>
  <c r="K74" i="5"/>
  <c r="L74" i="5" s="1"/>
  <c r="J78" i="5"/>
  <c r="K78" i="5"/>
  <c r="L78" i="5" s="1"/>
  <c r="J94" i="5"/>
  <c r="K94" i="5"/>
  <c r="L94" i="5" s="1"/>
  <c r="K98" i="5"/>
  <c r="L98" i="5" s="1"/>
  <c r="J98" i="5"/>
  <c r="J102" i="5"/>
  <c r="K102" i="5"/>
  <c r="L102" i="5" s="1"/>
  <c r="K106" i="5"/>
  <c r="L106" i="5" s="1"/>
  <c r="J106" i="5"/>
  <c r="J110" i="5"/>
  <c r="K110" i="5"/>
  <c r="L110" i="5" s="1"/>
  <c r="K114" i="5"/>
  <c r="L114" i="5" s="1"/>
  <c r="J114" i="5"/>
  <c r="J118" i="5"/>
  <c r="K118" i="5"/>
  <c r="L118" i="5" s="1"/>
  <c r="K122" i="5"/>
  <c r="L122" i="5" s="1"/>
  <c r="J122" i="5"/>
  <c r="J126" i="5"/>
  <c r="K126" i="5"/>
  <c r="L126" i="5" s="1"/>
  <c r="K130" i="5"/>
  <c r="L130" i="5" s="1"/>
  <c r="J130" i="5"/>
  <c r="J134" i="5"/>
  <c r="K134" i="5"/>
  <c r="L134" i="5" s="1"/>
  <c r="K138" i="5"/>
  <c r="L138" i="5" s="1"/>
  <c r="J138" i="5"/>
  <c r="J142" i="5"/>
  <c r="K142" i="5"/>
  <c r="L142" i="5" s="1"/>
  <c r="K146" i="5"/>
  <c r="L146" i="5" s="1"/>
  <c r="J146" i="5"/>
  <c r="J150" i="5"/>
  <c r="K150" i="5"/>
  <c r="L150" i="5" s="1"/>
  <c r="K154" i="5"/>
  <c r="L154" i="5" s="1"/>
  <c r="J154" i="5"/>
  <c r="J158" i="5"/>
  <c r="K158" i="5"/>
  <c r="L158" i="5" s="1"/>
  <c r="K162" i="5"/>
  <c r="L162" i="5" s="1"/>
  <c r="J162" i="5"/>
  <c r="J166" i="5"/>
  <c r="K166" i="5"/>
  <c r="L166" i="5" s="1"/>
  <c r="K186" i="5"/>
  <c r="L186" i="5" s="1"/>
  <c r="J186" i="5"/>
  <c r="K190" i="5"/>
  <c r="L190" i="5" s="1"/>
  <c r="J190" i="5"/>
  <c r="K222" i="5"/>
  <c r="L222" i="5" s="1"/>
  <c r="J222" i="5"/>
  <c r="K36" i="7"/>
  <c r="L36" i="7" s="1"/>
  <c r="J36" i="7"/>
  <c r="K90" i="5"/>
  <c r="L90" i="5" s="1"/>
  <c r="J31" i="7"/>
  <c r="E94" i="1"/>
  <c r="E110" i="1"/>
  <c r="I13" i="5"/>
  <c r="I17" i="5"/>
  <c r="I29" i="5"/>
  <c r="I33" i="5"/>
  <c r="I45" i="5"/>
  <c r="I49" i="5"/>
  <c r="I61" i="5"/>
  <c r="I65" i="5"/>
  <c r="I133" i="5"/>
  <c r="I165" i="5"/>
  <c r="I173" i="5"/>
  <c r="K202" i="5"/>
  <c r="L202" i="5" s="1"/>
  <c r="J202" i="5"/>
  <c r="K206" i="5"/>
  <c r="L206" i="5" s="1"/>
  <c r="J206" i="5"/>
  <c r="I213" i="5"/>
  <c r="K218" i="5"/>
  <c r="L218" i="5" s="1"/>
  <c r="J218" i="5"/>
  <c r="F12" i="8"/>
  <c r="K12" i="7"/>
  <c r="L12" i="7" s="1"/>
  <c r="J12" i="7"/>
  <c r="K20" i="7"/>
  <c r="L20" i="7" s="1"/>
  <c r="J20" i="7"/>
  <c r="K28" i="7"/>
  <c r="L28" i="7" s="1"/>
  <c r="J28" i="7"/>
  <c r="F10" i="8"/>
  <c r="K10" i="7"/>
  <c r="L10" i="7" s="1"/>
  <c r="J10" i="7"/>
  <c r="I4" i="5"/>
  <c r="I20" i="5"/>
  <c r="I36" i="5"/>
  <c r="I52" i="5"/>
  <c r="I68" i="5"/>
  <c r="I80" i="5"/>
  <c r="I84" i="5"/>
  <c r="I88" i="5"/>
  <c r="I96" i="5"/>
  <c r="I100" i="5"/>
  <c r="K239" i="5"/>
  <c r="L239" i="5" s="1"/>
  <c r="J239" i="5"/>
  <c r="K113" i="7"/>
  <c r="L113" i="7" s="1"/>
  <c r="J113" i="7"/>
  <c r="K209" i="7"/>
  <c r="L209" i="7" s="1"/>
  <c r="J209" i="7"/>
  <c r="I77" i="5"/>
  <c r="I157" i="5"/>
  <c r="J234" i="5"/>
  <c r="K86" i="7"/>
  <c r="L86" i="7" s="1"/>
  <c r="J86" i="7"/>
  <c r="J90" i="7"/>
  <c r="K90" i="7"/>
  <c r="L90" i="7" s="1"/>
  <c r="K110" i="7"/>
  <c r="L110" i="7" s="1"/>
  <c r="J110" i="7"/>
  <c r="J122" i="7"/>
  <c r="K122" i="7"/>
  <c r="L122" i="7" s="1"/>
  <c r="K174" i="7"/>
  <c r="L174" i="7" s="1"/>
  <c r="J174" i="7"/>
  <c r="K47" i="7"/>
  <c r="L47" i="7" s="1"/>
  <c r="J47" i="7"/>
  <c r="I117" i="5"/>
  <c r="I125" i="5"/>
  <c r="I141" i="5"/>
  <c r="I181" i="5"/>
  <c r="I197" i="5"/>
  <c r="K229" i="5"/>
  <c r="L229" i="5" s="1"/>
  <c r="J229" i="5"/>
  <c r="I2" i="7"/>
  <c r="K39" i="7"/>
  <c r="L39" i="7" s="1"/>
  <c r="J39" i="7"/>
  <c r="K58" i="7"/>
  <c r="L58" i="7" s="1"/>
  <c r="J58" i="7"/>
  <c r="K74" i="7"/>
  <c r="L74" i="7" s="1"/>
  <c r="J74" i="7"/>
  <c r="K135" i="7"/>
  <c r="L135" i="7" s="1"/>
  <c r="J135" i="7"/>
  <c r="J66" i="7"/>
  <c r="K94" i="7"/>
  <c r="L94" i="7" s="1"/>
  <c r="J94" i="7"/>
  <c r="K190" i="7"/>
  <c r="L190" i="7" s="1"/>
  <c r="J190" i="7"/>
  <c r="J196" i="7"/>
  <c r="I8" i="5"/>
  <c r="I16" i="5"/>
  <c r="I24" i="5"/>
  <c r="I32" i="5"/>
  <c r="I40" i="5"/>
  <c r="I48" i="5"/>
  <c r="I56" i="5"/>
  <c r="I64" i="5"/>
  <c r="I72" i="5"/>
  <c r="I76" i="5"/>
  <c r="I92" i="5"/>
  <c r="I104" i="5"/>
  <c r="I108" i="5"/>
  <c r="I112" i="5"/>
  <c r="I116" i="5"/>
  <c r="I120" i="5"/>
  <c r="I124" i="5"/>
  <c r="I128" i="5"/>
  <c r="I132" i="5"/>
  <c r="I136" i="5"/>
  <c r="I140" i="5"/>
  <c r="I144" i="5"/>
  <c r="I148" i="5"/>
  <c r="I152" i="5"/>
  <c r="I156" i="5"/>
  <c r="I160" i="5"/>
  <c r="I164" i="5"/>
  <c r="I168" i="5"/>
  <c r="I172" i="5"/>
  <c r="I176" i="5"/>
  <c r="I180" i="5"/>
  <c r="I184" i="5"/>
  <c r="I192" i="5"/>
  <c r="I196" i="5"/>
  <c r="I200" i="5"/>
  <c r="I204" i="5"/>
  <c r="I208" i="5"/>
  <c r="I212" i="5"/>
  <c r="I216" i="5"/>
  <c r="J220" i="5"/>
  <c r="K220" i="5"/>
  <c r="L220" i="5" s="1"/>
  <c r="K224" i="5"/>
  <c r="L224" i="5" s="1"/>
  <c r="F5" i="8"/>
  <c r="K5" i="7"/>
  <c r="L5" i="7" s="1"/>
  <c r="F9" i="8"/>
  <c r="K9" i="7"/>
  <c r="L9" i="7" s="1"/>
  <c r="J9" i="7"/>
  <c r="F13" i="8"/>
  <c r="K13" i="7"/>
  <c r="L13" i="7" s="1"/>
  <c r="J13" i="7"/>
  <c r="K17" i="7"/>
  <c r="L17" i="7" s="1"/>
  <c r="J17" i="7"/>
  <c r="K21" i="7"/>
  <c r="L21" i="7" s="1"/>
  <c r="J21" i="7"/>
  <c r="K25" i="7"/>
  <c r="L25" i="7" s="1"/>
  <c r="J25" i="7"/>
  <c r="K29" i="7"/>
  <c r="L29" i="7" s="1"/>
  <c r="J29" i="7"/>
  <c r="K85" i="7"/>
  <c r="L85" i="7" s="1"/>
  <c r="J85" i="7"/>
  <c r="K145" i="7"/>
  <c r="L145" i="7" s="1"/>
  <c r="J145" i="7"/>
  <c r="K55" i="7"/>
  <c r="L55" i="7" s="1"/>
  <c r="J55" i="7"/>
  <c r="K223" i="5"/>
  <c r="L223" i="5" s="1"/>
  <c r="J223" i="5"/>
  <c r="K230" i="5"/>
  <c r="L230" i="5" s="1"/>
  <c r="J230" i="5"/>
  <c r="K237" i="5"/>
  <c r="L237" i="5" s="1"/>
  <c r="J237" i="5"/>
  <c r="I7" i="7"/>
  <c r="I15" i="7"/>
  <c r="I18" i="7"/>
  <c r="I23" i="7"/>
  <c r="I26" i="7"/>
  <c r="I34" i="7"/>
  <c r="I42" i="7"/>
  <c r="I63" i="7"/>
  <c r="I71" i="7"/>
  <c r="I79" i="7"/>
  <c r="I95" i="7"/>
  <c r="I106" i="7"/>
  <c r="I127" i="7"/>
  <c r="E127" i="1" s="1"/>
  <c r="I143" i="7"/>
  <c r="I158" i="7"/>
  <c r="J177" i="7"/>
  <c r="K33" i="7"/>
  <c r="L33" i="7" s="1"/>
  <c r="J33" i="7"/>
  <c r="K37" i="7"/>
  <c r="L37" i="7" s="1"/>
  <c r="J37" i="7"/>
  <c r="K41" i="7"/>
  <c r="L41" i="7" s="1"/>
  <c r="J41" i="7"/>
  <c r="K45" i="7"/>
  <c r="L45" i="7" s="1"/>
  <c r="J45" i="7"/>
  <c r="K49" i="7"/>
  <c r="L49" i="7" s="1"/>
  <c r="J49" i="7"/>
  <c r="K57" i="7"/>
  <c r="L57" i="7" s="1"/>
  <c r="J57" i="7"/>
  <c r="K65" i="7"/>
  <c r="L65" i="7" s="1"/>
  <c r="J65" i="7"/>
  <c r="K73" i="7"/>
  <c r="L73" i="7" s="1"/>
  <c r="J73" i="7"/>
  <c r="J81" i="7"/>
  <c r="K81" i="7"/>
  <c r="L81" i="7" s="1"/>
  <c r="K89" i="7"/>
  <c r="L89" i="7" s="1"/>
  <c r="J89" i="7"/>
  <c r="K93" i="7"/>
  <c r="L93" i="7" s="1"/>
  <c r="J93" i="7"/>
  <c r="J101" i="7"/>
  <c r="K101" i="7"/>
  <c r="L101" i="7" s="1"/>
  <c r="K105" i="7"/>
  <c r="L105" i="7" s="1"/>
  <c r="J105" i="7"/>
  <c r="K109" i="7"/>
  <c r="L109" i="7" s="1"/>
  <c r="J109" i="7"/>
  <c r="K117" i="7"/>
  <c r="L117" i="7" s="1"/>
  <c r="J117" i="7"/>
  <c r="K121" i="7"/>
  <c r="L121" i="7" s="1"/>
  <c r="J121" i="7"/>
  <c r="J125" i="7"/>
  <c r="K125" i="7"/>
  <c r="L125" i="7" s="1"/>
  <c r="K129" i="7"/>
  <c r="L129" i="7" s="1"/>
  <c r="J129" i="7"/>
  <c r="J133" i="7"/>
  <c r="K133" i="7"/>
  <c r="L133" i="7" s="1"/>
  <c r="K137" i="7"/>
  <c r="L137" i="7" s="1"/>
  <c r="J137" i="7"/>
  <c r="J141" i="7"/>
  <c r="K141" i="7"/>
  <c r="L141" i="7" s="1"/>
  <c r="J149" i="7"/>
  <c r="K149" i="7"/>
  <c r="L149" i="7" s="1"/>
  <c r="K153" i="7"/>
  <c r="L153" i="7" s="1"/>
  <c r="J153" i="7"/>
  <c r="K157" i="7"/>
  <c r="L157" i="7" s="1"/>
  <c r="J157" i="7"/>
  <c r="K161" i="7"/>
  <c r="L161" i="7" s="1"/>
  <c r="J161" i="7"/>
  <c r="K165" i="7"/>
  <c r="L165" i="7" s="1"/>
  <c r="J165" i="7"/>
  <c r="K169" i="7"/>
  <c r="L169" i="7" s="1"/>
  <c r="J169" i="7"/>
  <c r="K173" i="7"/>
  <c r="L173" i="7" s="1"/>
  <c r="J173" i="7"/>
  <c r="K181" i="7"/>
  <c r="L181" i="7" s="1"/>
  <c r="J181" i="7"/>
  <c r="K185" i="7"/>
  <c r="L185" i="7" s="1"/>
  <c r="J185" i="7"/>
  <c r="K189" i="7"/>
  <c r="L189" i="7" s="1"/>
  <c r="J189" i="7"/>
  <c r="K193" i="7"/>
  <c r="L193" i="7" s="1"/>
  <c r="J193" i="7"/>
  <c r="K197" i="7"/>
  <c r="L197" i="7" s="1"/>
  <c r="J197" i="7"/>
  <c r="K201" i="7"/>
  <c r="L201" i="7" s="1"/>
  <c r="J201" i="7"/>
  <c r="K205" i="7"/>
  <c r="L205" i="7" s="1"/>
  <c r="J205" i="7"/>
  <c r="K206" i="7"/>
  <c r="L206" i="7" s="1"/>
  <c r="J206" i="7"/>
  <c r="K213" i="7"/>
  <c r="L213" i="7" s="1"/>
  <c r="J213" i="7"/>
  <c r="K217" i="7"/>
  <c r="L217" i="7" s="1"/>
  <c r="J217" i="7"/>
  <c r="K221" i="7"/>
  <c r="L221" i="7" s="1"/>
  <c r="J221" i="7"/>
  <c r="K222" i="7"/>
  <c r="J68" i="7"/>
  <c r="I170" i="5"/>
  <c r="I174" i="5"/>
  <c r="I178" i="5"/>
  <c r="I182" i="5"/>
  <c r="I194" i="5"/>
  <c r="I198" i="5"/>
  <c r="I210" i="5"/>
  <c r="I214" i="5"/>
  <c r="K238" i="5"/>
  <c r="L238" i="5" s="1"/>
  <c r="J238" i="5"/>
  <c r="J53" i="7"/>
  <c r="K231" i="5"/>
  <c r="L231" i="5" s="1"/>
  <c r="J231" i="5"/>
  <c r="F4" i="8"/>
  <c r="K4" i="7"/>
  <c r="L4" i="7" s="1"/>
  <c r="F8" i="8"/>
  <c r="J8" i="7"/>
  <c r="K8" i="7"/>
  <c r="L8" i="7" s="1"/>
  <c r="J16" i="7"/>
  <c r="K16" i="7"/>
  <c r="L16" i="7" s="1"/>
  <c r="J24" i="7"/>
  <c r="K24" i="7"/>
  <c r="L24" i="7" s="1"/>
  <c r="J32" i="7"/>
  <c r="K32" i="7"/>
  <c r="L32" i="7" s="1"/>
  <c r="J40" i="7"/>
  <c r="K40" i="7"/>
  <c r="L40" i="7" s="1"/>
  <c r="K44" i="7"/>
  <c r="L44" i="7" s="1"/>
  <c r="J44" i="7"/>
  <c r="J48" i="7"/>
  <c r="K48" i="7"/>
  <c r="L48" i="7" s="1"/>
  <c r="K52" i="7"/>
  <c r="L52" i="7" s="1"/>
  <c r="J52" i="7"/>
  <c r="J56" i="7"/>
  <c r="K56" i="7"/>
  <c r="L56" i="7" s="1"/>
  <c r="K60" i="7"/>
  <c r="L60" i="7" s="1"/>
  <c r="J60" i="7"/>
  <c r="J64" i="7"/>
  <c r="K64" i="7"/>
  <c r="L64" i="7" s="1"/>
  <c r="J72" i="7"/>
  <c r="K72" i="7"/>
  <c r="L72" i="7" s="1"/>
  <c r="K80" i="7"/>
  <c r="L80" i="7" s="1"/>
  <c r="J80" i="7"/>
  <c r="J84" i="7"/>
  <c r="K84" i="7"/>
  <c r="L84" i="7" s="1"/>
  <c r="K92" i="7"/>
  <c r="L92" i="7" s="1"/>
  <c r="J92" i="7"/>
  <c r="J96" i="7"/>
  <c r="K96" i="7"/>
  <c r="L96" i="7" s="1"/>
  <c r="K100" i="7"/>
  <c r="L100" i="7" s="1"/>
  <c r="J100" i="7"/>
  <c r="J104" i="7"/>
  <c r="K104" i="7"/>
  <c r="L104" i="7" s="1"/>
  <c r="J112" i="7"/>
  <c r="K112" i="7"/>
  <c r="L112" i="7" s="1"/>
  <c r="K116" i="7"/>
  <c r="L116" i="7" s="1"/>
  <c r="J116" i="7"/>
  <c r="J120" i="7"/>
  <c r="K120" i="7"/>
  <c r="L120" i="7" s="1"/>
  <c r="K128" i="7"/>
  <c r="L128" i="7" s="1"/>
  <c r="J128" i="7"/>
  <c r="K132" i="7"/>
  <c r="L132" i="7" s="1"/>
  <c r="J132" i="7"/>
  <c r="K136" i="7"/>
  <c r="L136" i="7" s="1"/>
  <c r="J136" i="7"/>
  <c r="K140" i="7"/>
  <c r="L140" i="7" s="1"/>
  <c r="J140" i="7"/>
  <c r="K144" i="7"/>
  <c r="L144" i="7" s="1"/>
  <c r="J144" i="7"/>
  <c r="K152" i="7"/>
  <c r="L152" i="7" s="1"/>
  <c r="J152" i="7"/>
  <c r="K156" i="7"/>
  <c r="L156" i="7" s="1"/>
  <c r="J156" i="7"/>
  <c r="K164" i="7"/>
  <c r="L164" i="7" s="1"/>
  <c r="J164" i="7"/>
  <c r="J69" i="7"/>
  <c r="J97" i="7"/>
  <c r="I81" i="5"/>
  <c r="I85" i="5"/>
  <c r="I97" i="5"/>
  <c r="I101" i="5"/>
  <c r="I105" i="5"/>
  <c r="I113" i="5"/>
  <c r="I121" i="5"/>
  <c r="I129" i="5"/>
  <c r="I137" i="5"/>
  <c r="I145" i="5"/>
  <c r="I153" i="5"/>
  <c r="I161" i="5"/>
  <c r="I169" i="5"/>
  <c r="I177" i="5"/>
  <c r="I185" i="5"/>
  <c r="I189" i="5"/>
  <c r="I193" i="5"/>
  <c r="I201" i="5"/>
  <c r="I205" i="5"/>
  <c r="I209" i="5"/>
  <c r="I217" i="5"/>
  <c r="I221" i="5"/>
  <c r="K228" i="5"/>
  <c r="L228" i="5" s="1"/>
  <c r="K160" i="7"/>
  <c r="L160" i="7" s="1"/>
  <c r="J160" i="7"/>
  <c r="K168" i="7"/>
  <c r="L168" i="7" s="1"/>
  <c r="J168" i="7"/>
  <c r="K172" i="7"/>
  <c r="L172" i="7" s="1"/>
  <c r="J172" i="7"/>
  <c r="K176" i="7"/>
  <c r="L176" i="7" s="1"/>
  <c r="J176" i="7"/>
  <c r="K184" i="7"/>
  <c r="L184" i="7" s="1"/>
  <c r="J184" i="7"/>
  <c r="K188" i="7"/>
  <c r="L188" i="7" s="1"/>
  <c r="J188" i="7"/>
  <c r="K192" i="7"/>
  <c r="L192" i="7" s="1"/>
  <c r="J192" i="7"/>
  <c r="K200" i="7"/>
  <c r="L200" i="7" s="1"/>
  <c r="J200" i="7"/>
  <c r="K204" i="7"/>
  <c r="L204" i="7" s="1"/>
  <c r="J204" i="7"/>
  <c r="K208" i="7"/>
  <c r="L208" i="7" s="1"/>
  <c r="J208" i="7"/>
  <c r="K216" i="7"/>
  <c r="L216" i="7" s="1"/>
  <c r="J216" i="7"/>
  <c r="K220" i="7"/>
  <c r="L220" i="7" s="1"/>
  <c r="J220" i="7"/>
  <c r="L224" i="7"/>
  <c r="K224" i="7"/>
  <c r="K180" i="7"/>
  <c r="L180" i="7" s="1"/>
  <c r="I83" i="7"/>
  <c r="I111" i="7"/>
  <c r="L233" i="7"/>
  <c r="K233" i="7"/>
  <c r="I3" i="7"/>
  <c r="I11" i="7"/>
  <c r="I19" i="7"/>
  <c r="I27" i="7"/>
  <c r="I35" i="7"/>
  <c r="I43" i="7"/>
  <c r="I51" i="7"/>
  <c r="I59" i="7"/>
  <c r="I67" i="7"/>
  <c r="I75" i="7"/>
  <c r="I87" i="7"/>
  <c r="E87" i="1" s="1"/>
  <c r="I91" i="7"/>
  <c r="I99" i="7"/>
  <c r="I103" i="7"/>
  <c r="I107" i="7"/>
  <c r="I115" i="7"/>
  <c r="I119" i="7"/>
  <c r="I123" i="7"/>
  <c r="I131" i="7"/>
  <c r="E131" i="1" s="1"/>
  <c r="I139" i="7"/>
  <c r="I147" i="7"/>
  <c r="I151" i="7"/>
  <c r="I155" i="7"/>
  <c r="E155" i="1" s="1"/>
  <c r="I159" i="7"/>
  <c r="I163" i="7"/>
  <c r="I167" i="7"/>
  <c r="I171" i="7"/>
  <c r="I175" i="7"/>
  <c r="I179" i="7"/>
  <c r="I183" i="7"/>
  <c r="I187" i="7"/>
  <c r="I191" i="7"/>
  <c r="I195" i="7"/>
  <c r="I199" i="7"/>
  <c r="I203" i="7"/>
  <c r="E203" i="1" s="1"/>
  <c r="I207" i="7"/>
  <c r="I211" i="7"/>
  <c r="I215" i="7"/>
  <c r="I219" i="7"/>
  <c r="I223" i="7"/>
  <c r="L225" i="7"/>
  <c r="K225" i="7"/>
  <c r="J223" i="7"/>
  <c r="I6" i="7"/>
  <c r="I14" i="7"/>
  <c r="I22" i="7"/>
  <c r="I30" i="7"/>
  <c r="I38" i="7"/>
  <c r="I46" i="7"/>
  <c r="I54" i="7"/>
  <c r="E54" i="1" s="1"/>
  <c r="I62" i="7"/>
  <c r="I70" i="7"/>
  <c r="I78" i="7"/>
  <c r="I82" i="7"/>
  <c r="I98" i="7"/>
  <c r="I102" i="7"/>
  <c r="I114" i="7"/>
  <c r="I118" i="7"/>
  <c r="I126" i="7"/>
  <c r="E126" i="1" s="1"/>
  <c r="I130" i="7"/>
  <c r="I134" i="7"/>
  <c r="I138" i="7"/>
  <c r="I142" i="7"/>
  <c r="I146" i="7"/>
  <c r="I150" i="7"/>
  <c r="I154" i="7"/>
  <c r="I162" i="7"/>
  <c r="I166" i="7"/>
  <c r="I170" i="7"/>
  <c r="I182" i="7"/>
  <c r="I198" i="7"/>
  <c r="I214" i="7"/>
  <c r="L238" i="7"/>
  <c r="K238" i="7"/>
  <c r="I178" i="7"/>
  <c r="I186" i="7"/>
  <c r="I194" i="7"/>
  <c r="I202" i="7"/>
  <c r="I210" i="7"/>
  <c r="I218" i="7"/>
  <c r="L230" i="7"/>
  <c r="K230" i="7"/>
  <c r="J222" i="7"/>
  <c r="L222" i="7" s="1"/>
  <c r="K228" i="7"/>
  <c r="K236" i="7"/>
  <c r="K227" i="7"/>
  <c r="K235" i="7"/>
  <c r="D203" i="3" l="1"/>
  <c r="E203" i="3"/>
  <c r="C203" i="3"/>
  <c r="C87" i="3"/>
  <c r="E87" i="3"/>
  <c r="D87" i="3"/>
  <c r="C54" i="3"/>
  <c r="E54" i="3"/>
  <c r="D54" i="3"/>
  <c r="C127" i="3"/>
  <c r="E127" i="3"/>
  <c r="D127" i="3"/>
  <c r="E126" i="3"/>
  <c r="D126" i="3"/>
  <c r="C126" i="3"/>
  <c r="C131" i="3"/>
  <c r="E131" i="3"/>
  <c r="D131" i="3"/>
  <c r="D155" i="3"/>
  <c r="E155" i="3"/>
  <c r="C155" i="3"/>
  <c r="K46" i="7"/>
  <c r="L46" i="7" s="1"/>
  <c r="J46" i="7"/>
  <c r="J119" i="7"/>
  <c r="K119" i="7"/>
  <c r="L119" i="7" s="1"/>
  <c r="J196" i="5"/>
  <c r="K196" i="5"/>
  <c r="L196" i="5" s="1"/>
  <c r="E196" i="1"/>
  <c r="K128" i="5"/>
  <c r="L128" i="5" s="1"/>
  <c r="J128" i="5"/>
  <c r="E128" i="1"/>
  <c r="K76" i="5"/>
  <c r="L76" i="5" s="1"/>
  <c r="E76" i="1"/>
  <c r="J76" i="5"/>
  <c r="F2" i="8"/>
  <c r="K2" i="7"/>
  <c r="L2" i="7" s="1"/>
  <c r="J2" i="7"/>
  <c r="D139" i="3"/>
  <c r="C139" i="3"/>
  <c r="E139" i="3"/>
  <c r="C95" i="3"/>
  <c r="E95" i="3"/>
  <c r="D95" i="3"/>
  <c r="E47" i="3"/>
  <c r="D47" i="3"/>
  <c r="C47" i="3"/>
  <c r="K214" i="7"/>
  <c r="L214" i="7" s="1"/>
  <c r="J214" i="7"/>
  <c r="K38" i="7"/>
  <c r="L38" i="7" s="1"/>
  <c r="J38" i="7"/>
  <c r="K17" i="5"/>
  <c r="L17" i="5" s="1"/>
  <c r="J17" i="5"/>
  <c r="K98" i="7"/>
  <c r="L98" i="7" s="1"/>
  <c r="J98" i="7"/>
  <c r="E98" i="1"/>
  <c r="K51" i="7"/>
  <c r="L51" i="7" s="1"/>
  <c r="J51" i="7"/>
  <c r="E51" i="1"/>
  <c r="K169" i="5"/>
  <c r="L169" i="5" s="1"/>
  <c r="J169" i="5"/>
  <c r="E169" i="1"/>
  <c r="K133" i="5"/>
  <c r="L133" i="5" s="1"/>
  <c r="J133" i="5"/>
  <c r="E133" i="1"/>
  <c r="C70" i="3"/>
  <c r="E70" i="3"/>
  <c r="D70" i="3"/>
  <c r="J202" i="7"/>
  <c r="K202" i="7"/>
  <c r="L202" i="7" s="1"/>
  <c r="E202" i="1"/>
  <c r="K82" i="7"/>
  <c r="L82" i="7" s="1"/>
  <c r="J82" i="7"/>
  <c r="E82" i="1"/>
  <c r="K151" i="7"/>
  <c r="L151" i="7" s="1"/>
  <c r="J151" i="7"/>
  <c r="E151" i="1"/>
  <c r="K111" i="7"/>
  <c r="L111" i="7" s="1"/>
  <c r="J111" i="7"/>
  <c r="K71" i="7"/>
  <c r="L71" i="7" s="1"/>
  <c r="J71" i="7"/>
  <c r="K65" i="5"/>
  <c r="L65" i="5" s="1"/>
  <c r="J65" i="5"/>
  <c r="E65" i="1"/>
  <c r="D147" i="3"/>
  <c r="C147" i="3"/>
  <c r="E147" i="3"/>
  <c r="J170" i="7"/>
  <c r="K170" i="7"/>
  <c r="L170" i="7" s="1"/>
  <c r="K78" i="7"/>
  <c r="L78" i="7" s="1"/>
  <c r="J78" i="7"/>
  <c r="K211" i="7"/>
  <c r="L211" i="7" s="1"/>
  <c r="J211" i="7"/>
  <c r="K147" i="7"/>
  <c r="L147" i="7" s="1"/>
  <c r="J147" i="7"/>
  <c r="K99" i="7"/>
  <c r="L99" i="7" s="1"/>
  <c r="J99" i="7"/>
  <c r="E99" i="1"/>
  <c r="K35" i="7"/>
  <c r="L35" i="7" s="1"/>
  <c r="J35" i="7"/>
  <c r="E35" i="1"/>
  <c r="J83" i="7"/>
  <c r="K83" i="7"/>
  <c r="L83" i="7" s="1"/>
  <c r="E83" i="1"/>
  <c r="K153" i="5"/>
  <c r="L153" i="5" s="1"/>
  <c r="J153" i="5"/>
  <c r="E153" i="1"/>
  <c r="K63" i="7"/>
  <c r="L63" i="7" s="1"/>
  <c r="J63" i="7"/>
  <c r="J212" i="5"/>
  <c r="K212" i="5"/>
  <c r="L212" i="5" s="1"/>
  <c r="E212" i="1"/>
  <c r="K176" i="5"/>
  <c r="L176" i="5" s="1"/>
  <c r="J176" i="5"/>
  <c r="E176" i="1"/>
  <c r="K144" i="5"/>
  <c r="L144" i="5" s="1"/>
  <c r="J144" i="5"/>
  <c r="E144" i="1"/>
  <c r="K112" i="5"/>
  <c r="L112" i="5" s="1"/>
  <c r="J112" i="5"/>
  <c r="E112" i="1"/>
  <c r="K48" i="5"/>
  <c r="L48" i="5" s="1"/>
  <c r="J48" i="5"/>
  <c r="E48" i="1"/>
  <c r="J181" i="5"/>
  <c r="K181" i="5"/>
  <c r="L181" i="5" s="1"/>
  <c r="E181" i="1"/>
  <c r="K36" i="5"/>
  <c r="L36" i="5" s="1"/>
  <c r="J36" i="5"/>
  <c r="E36" i="1"/>
  <c r="K61" i="5"/>
  <c r="L61" i="5" s="1"/>
  <c r="J61" i="5"/>
  <c r="E61" i="1"/>
  <c r="E25" i="3"/>
  <c r="D25" i="3"/>
  <c r="C25" i="3"/>
  <c r="K150" i="7"/>
  <c r="L150" i="7" s="1"/>
  <c r="J150" i="7"/>
  <c r="E150" i="1"/>
  <c r="K195" i="7"/>
  <c r="L195" i="7" s="1"/>
  <c r="J195" i="7"/>
  <c r="K163" i="7"/>
  <c r="L163" i="7" s="1"/>
  <c r="J163" i="7"/>
  <c r="K67" i="7"/>
  <c r="L67" i="7" s="1"/>
  <c r="J67" i="7"/>
  <c r="K3" i="7"/>
  <c r="L3" i="7" s="1"/>
  <c r="J3" i="7"/>
  <c r="F3" i="8"/>
  <c r="K121" i="5"/>
  <c r="L121" i="5" s="1"/>
  <c r="E121" i="1"/>
  <c r="J121" i="5"/>
  <c r="K178" i="5"/>
  <c r="L178" i="5" s="1"/>
  <c r="J178" i="5"/>
  <c r="E178" i="1"/>
  <c r="K106" i="7"/>
  <c r="L106" i="7" s="1"/>
  <c r="J106" i="7"/>
  <c r="E106" i="1"/>
  <c r="K160" i="5"/>
  <c r="L160" i="5" s="1"/>
  <c r="J160" i="5"/>
  <c r="E160" i="1"/>
  <c r="K16" i="5"/>
  <c r="L16" i="5" s="1"/>
  <c r="J16" i="5"/>
  <c r="E16" i="1"/>
  <c r="K173" i="5"/>
  <c r="L173" i="5" s="1"/>
  <c r="J173" i="5"/>
  <c r="E173" i="1"/>
  <c r="K29" i="5"/>
  <c r="L29" i="5" s="1"/>
  <c r="J29" i="5"/>
  <c r="E29" i="1"/>
  <c r="L223" i="7"/>
  <c r="K223" i="7"/>
  <c r="E223" i="1"/>
  <c r="K115" i="7"/>
  <c r="L115" i="7" s="1"/>
  <c r="J115" i="7"/>
  <c r="E115" i="1"/>
  <c r="K113" i="5"/>
  <c r="L113" i="5" s="1"/>
  <c r="J113" i="5"/>
  <c r="K95" i="7"/>
  <c r="L95" i="7" s="1"/>
  <c r="J95" i="7"/>
  <c r="K18" i="7"/>
  <c r="L18" i="7" s="1"/>
  <c r="J18" i="7"/>
  <c r="E18" i="1"/>
  <c r="K192" i="5"/>
  <c r="L192" i="5" s="1"/>
  <c r="J192" i="5"/>
  <c r="E192" i="1"/>
  <c r="J124" i="5"/>
  <c r="K124" i="5"/>
  <c r="L124" i="5" s="1"/>
  <c r="E124" i="1"/>
  <c r="E46" i="1"/>
  <c r="D6" i="3"/>
  <c r="C6" i="3"/>
  <c r="E6" i="3"/>
  <c r="E195" i="1"/>
  <c r="J210" i="7"/>
  <c r="K210" i="7"/>
  <c r="L210" i="7" s="1"/>
  <c r="K30" i="7"/>
  <c r="L30" i="7" s="1"/>
  <c r="J30" i="7"/>
  <c r="E30" i="1"/>
  <c r="K155" i="7"/>
  <c r="L155" i="7" s="1"/>
  <c r="J155" i="7"/>
  <c r="K138" i="7"/>
  <c r="L138" i="7" s="1"/>
  <c r="J138" i="7"/>
  <c r="E138" i="1"/>
  <c r="K183" i="7"/>
  <c r="L183" i="7" s="1"/>
  <c r="J183" i="7"/>
  <c r="E183" i="1"/>
  <c r="K43" i="7"/>
  <c r="L43" i="7" s="1"/>
  <c r="J43" i="7"/>
  <c r="E43" i="1"/>
  <c r="K209" i="5"/>
  <c r="L209" i="5" s="1"/>
  <c r="J209" i="5"/>
  <c r="E209" i="1"/>
  <c r="J101" i="5"/>
  <c r="K101" i="5"/>
  <c r="L101" i="5" s="1"/>
  <c r="E101" i="1"/>
  <c r="J148" i="5"/>
  <c r="K148" i="5"/>
  <c r="L148" i="5" s="1"/>
  <c r="E148" i="1"/>
  <c r="J116" i="5"/>
  <c r="K116" i="5"/>
  <c r="L116" i="5" s="1"/>
  <c r="E116" i="1"/>
  <c r="K197" i="5"/>
  <c r="L197" i="5" s="1"/>
  <c r="J197" i="5"/>
  <c r="E197" i="1"/>
  <c r="K213" i="5"/>
  <c r="L213" i="5" s="1"/>
  <c r="J213" i="5"/>
  <c r="E213" i="1"/>
  <c r="J194" i="7"/>
  <c r="K194" i="7"/>
  <c r="L194" i="7" s="1"/>
  <c r="K134" i="7"/>
  <c r="L134" i="7" s="1"/>
  <c r="J134" i="7"/>
  <c r="E134" i="1"/>
  <c r="F14" i="8"/>
  <c r="K14" i="7"/>
  <c r="L14" i="7" s="1"/>
  <c r="J14" i="7"/>
  <c r="K179" i="7"/>
  <c r="L179" i="7" s="1"/>
  <c r="J179" i="7"/>
  <c r="K205" i="5"/>
  <c r="L205" i="5" s="1"/>
  <c r="J205" i="5"/>
  <c r="E205" i="1"/>
  <c r="K97" i="5"/>
  <c r="L97" i="5" s="1"/>
  <c r="J97" i="5"/>
  <c r="E97" i="1"/>
  <c r="K210" i="5"/>
  <c r="L210" i="5" s="1"/>
  <c r="J210" i="5"/>
  <c r="E210" i="1"/>
  <c r="J186" i="7"/>
  <c r="K186" i="7"/>
  <c r="L186" i="7" s="1"/>
  <c r="E186" i="1"/>
  <c r="K166" i="7"/>
  <c r="L166" i="7" s="1"/>
  <c r="J166" i="7"/>
  <c r="E166" i="1"/>
  <c r="K130" i="7"/>
  <c r="L130" i="7" s="1"/>
  <c r="J130" i="7"/>
  <c r="E130" i="1"/>
  <c r="K70" i="7"/>
  <c r="L70" i="7" s="1"/>
  <c r="J70" i="7"/>
  <c r="F6" i="8"/>
  <c r="K6" i="7"/>
  <c r="L6" i="7" s="1"/>
  <c r="J6" i="7"/>
  <c r="K207" i="7"/>
  <c r="L207" i="7" s="1"/>
  <c r="J207" i="7"/>
  <c r="E207" i="1"/>
  <c r="K175" i="7"/>
  <c r="L175" i="7" s="1"/>
  <c r="J175" i="7"/>
  <c r="E175" i="1"/>
  <c r="K139" i="7"/>
  <c r="L139" i="7" s="1"/>
  <c r="J139" i="7"/>
  <c r="K91" i="7"/>
  <c r="L91" i="7" s="1"/>
  <c r="J91" i="7"/>
  <c r="E91" i="1"/>
  <c r="K27" i="7"/>
  <c r="L27" i="7" s="1"/>
  <c r="J27" i="7"/>
  <c r="E27" i="1"/>
  <c r="K201" i="5"/>
  <c r="L201" i="5" s="1"/>
  <c r="J201" i="5"/>
  <c r="E201" i="1"/>
  <c r="K145" i="5"/>
  <c r="L145" i="5" s="1"/>
  <c r="E145" i="1"/>
  <c r="J145" i="5"/>
  <c r="K85" i="5"/>
  <c r="L85" i="5" s="1"/>
  <c r="J85" i="5"/>
  <c r="E85" i="1"/>
  <c r="K198" i="5"/>
  <c r="L198" i="5" s="1"/>
  <c r="J198" i="5"/>
  <c r="E198" i="1"/>
  <c r="K158" i="7"/>
  <c r="L158" i="7" s="1"/>
  <c r="J158" i="7"/>
  <c r="E158" i="1"/>
  <c r="K42" i="7"/>
  <c r="L42" i="7" s="1"/>
  <c r="J42" i="7"/>
  <c r="E42" i="1"/>
  <c r="K208" i="5"/>
  <c r="L208" i="5" s="1"/>
  <c r="J208" i="5"/>
  <c r="E208" i="1"/>
  <c r="J172" i="5"/>
  <c r="K172" i="5"/>
  <c r="L172" i="5" s="1"/>
  <c r="E172" i="1"/>
  <c r="J140" i="5"/>
  <c r="K140" i="5"/>
  <c r="L140" i="5" s="1"/>
  <c r="E140" i="1"/>
  <c r="J108" i="5"/>
  <c r="K108" i="5"/>
  <c r="L108" i="5" s="1"/>
  <c r="E108" i="1"/>
  <c r="K40" i="5"/>
  <c r="L40" i="5" s="1"/>
  <c r="J40" i="5"/>
  <c r="E40" i="1"/>
  <c r="K141" i="5"/>
  <c r="L141" i="5" s="1"/>
  <c r="J141" i="5"/>
  <c r="E141" i="1"/>
  <c r="K157" i="5"/>
  <c r="L157" i="5" s="1"/>
  <c r="J157" i="5"/>
  <c r="E157" i="1"/>
  <c r="K100" i="5"/>
  <c r="L100" i="5" s="1"/>
  <c r="J100" i="5"/>
  <c r="E100" i="1"/>
  <c r="K20" i="5"/>
  <c r="L20" i="5" s="1"/>
  <c r="J20" i="5"/>
  <c r="E20" i="1"/>
  <c r="K49" i="5"/>
  <c r="L49" i="5" s="1"/>
  <c r="J49" i="5"/>
  <c r="E49" i="1"/>
  <c r="E110" i="3"/>
  <c r="D110" i="3"/>
  <c r="C110" i="3"/>
  <c r="E67" i="1"/>
  <c r="D55" i="3"/>
  <c r="C55" i="3"/>
  <c r="E55" i="3"/>
  <c r="C39" i="3"/>
  <c r="E39" i="3"/>
  <c r="D39" i="3"/>
  <c r="K185" i="5"/>
  <c r="L185" i="5" s="1"/>
  <c r="J185" i="5"/>
  <c r="E185" i="1"/>
  <c r="K23" i="7"/>
  <c r="L23" i="7" s="1"/>
  <c r="J23" i="7"/>
  <c r="E23" i="1"/>
  <c r="K191" i="7"/>
  <c r="L191" i="7" s="1"/>
  <c r="J191" i="7"/>
  <c r="E191" i="1"/>
  <c r="K177" i="5"/>
  <c r="L177" i="5" s="1"/>
  <c r="J177" i="5"/>
  <c r="E177" i="1"/>
  <c r="J174" i="5"/>
  <c r="K174" i="5"/>
  <c r="L174" i="5" s="1"/>
  <c r="E174" i="1"/>
  <c r="K72" i="5"/>
  <c r="L72" i="5" s="1"/>
  <c r="J72" i="5"/>
  <c r="E72" i="1"/>
  <c r="E119" i="1"/>
  <c r="C103" i="3"/>
  <c r="E103" i="3"/>
  <c r="D103" i="3"/>
  <c r="K142" i="7"/>
  <c r="L142" i="7" s="1"/>
  <c r="J142" i="7"/>
  <c r="E142" i="1"/>
  <c r="K187" i="7"/>
  <c r="L187" i="7" s="1"/>
  <c r="J187" i="7"/>
  <c r="K217" i="5"/>
  <c r="L217" i="5" s="1"/>
  <c r="J217" i="5"/>
  <c r="E217" i="1"/>
  <c r="K105" i="5"/>
  <c r="L105" i="5" s="1"/>
  <c r="J105" i="5"/>
  <c r="E105" i="1"/>
  <c r="K170" i="5"/>
  <c r="L170" i="5" s="1"/>
  <c r="J170" i="5"/>
  <c r="E170" i="1"/>
  <c r="J15" i="7"/>
  <c r="K15" i="7"/>
  <c r="L15" i="7" s="1"/>
  <c r="K152" i="5"/>
  <c r="L152" i="5" s="1"/>
  <c r="J152" i="5"/>
  <c r="E152" i="1"/>
  <c r="K120" i="5"/>
  <c r="L120" i="5" s="1"/>
  <c r="J120" i="5"/>
  <c r="E120" i="1"/>
  <c r="K64" i="5"/>
  <c r="L64" i="5" s="1"/>
  <c r="J64" i="5"/>
  <c r="E64" i="1"/>
  <c r="K68" i="5"/>
  <c r="L68" i="5" s="1"/>
  <c r="J68" i="5"/>
  <c r="E68" i="1"/>
  <c r="D13" i="8"/>
  <c r="K13" i="5"/>
  <c r="L13" i="5" s="1"/>
  <c r="J13" i="5"/>
  <c r="C63" i="3"/>
  <c r="D63" i="3"/>
  <c r="E63" i="3"/>
  <c r="K22" i="7"/>
  <c r="L22" i="7" s="1"/>
  <c r="J22" i="7"/>
  <c r="F7" i="8"/>
  <c r="K7" i="7"/>
  <c r="L7" i="7" s="1"/>
  <c r="J7" i="7"/>
  <c r="J180" i="5"/>
  <c r="K180" i="5"/>
  <c r="L180" i="5" s="1"/>
  <c r="E180" i="1"/>
  <c r="K56" i="5"/>
  <c r="L56" i="5" s="1"/>
  <c r="J56" i="5"/>
  <c r="E56" i="1"/>
  <c r="K52" i="5"/>
  <c r="L52" i="5" s="1"/>
  <c r="J52" i="5"/>
  <c r="E52" i="1"/>
  <c r="J178" i="7"/>
  <c r="K178" i="7"/>
  <c r="L178" i="7" s="1"/>
  <c r="K126" i="7"/>
  <c r="L126" i="7" s="1"/>
  <c r="J126" i="7"/>
  <c r="K171" i="7"/>
  <c r="L171" i="7" s="1"/>
  <c r="J171" i="7"/>
  <c r="K194" i="5"/>
  <c r="L194" i="5" s="1"/>
  <c r="J194" i="5"/>
  <c r="E194" i="1"/>
  <c r="K143" i="7"/>
  <c r="L143" i="7" s="1"/>
  <c r="J143" i="7"/>
  <c r="E143" i="1"/>
  <c r="J34" i="7"/>
  <c r="K34" i="7"/>
  <c r="L34" i="7" s="1"/>
  <c r="E34" i="1"/>
  <c r="J204" i="5"/>
  <c r="K204" i="5"/>
  <c r="L204" i="5" s="1"/>
  <c r="E204" i="1"/>
  <c r="K168" i="5"/>
  <c r="L168" i="5" s="1"/>
  <c r="J168" i="5"/>
  <c r="E168" i="1"/>
  <c r="K136" i="5"/>
  <c r="L136" i="5" s="1"/>
  <c r="J136" i="5"/>
  <c r="E136" i="1"/>
  <c r="K104" i="5"/>
  <c r="L104" i="5" s="1"/>
  <c r="J104" i="5"/>
  <c r="E104" i="1"/>
  <c r="K32" i="5"/>
  <c r="L32" i="5" s="1"/>
  <c r="J32" i="5"/>
  <c r="E32" i="1"/>
  <c r="K125" i="5"/>
  <c r="L125" i="5" s="1"/>
  <c r="J125" i="5"/>
  <c r="E125" i="1"/>
  <c r="K77" i="5"/>
  <c r="L77" i="5" s="1"/>
  <c r="J77" i="5"/>
  <c r="E77" i="1"/>
  <c r="J96" i="5"/>
  <c r="E96" i="1"/>
  <c r="K96" i="5"/>
  <c r="L96" i="5" s="1"/>
  <c r="D4" i="8"/>
  <c r="K4" i="5"/>
  <c r="L4" i="5" s="1"/>
  <c r="J4" i="5"/>
  <c r="E4" i="1"/>
  <c r="K45" i="5"/>
  <c r="L45" i="5" s="1"/>
  <c r="J45" i="5"/>
  <c r="E45" i="1"/>
  <c r="E94" i="3"/>
  <c r="D94" i="3"/>
  <c r="C94" i="3"/>
  <c r="E38" i="1"/>
  <c r="E179" i="1"/>
  <c r="E111" i="1"/>
  <c r="D53" i="3"/>
  <c r="E53" i="3"/>
  <c r="C53" i="3"/>
  <c r="K114" i="7"/>
  <c r="L114" i="7" s="1"/>
  <c r="J114" i="7"/>
  <c r="E114" i="1"/>
  <c r="K84" i="5"/>
  <c r="L84" i="5" s="1"/>
  <c r="J84" i="5"/>
  <c r="E84" i="1"/>
  <c r="E86" i="3"/>
  <c r="D86" i="3"/>
  <c r="C86" i="3"/>
  <c r="D187" i="3"/>
  <c r="C187" i="3"/>
  <c r="E187" i="3"/>
  <c r="J218" i="7"/>
  <c r="K218" i="7"/>
  <c r="L218" i="7" s="1"/>
  <c r="E218" i="1"/>
  <c r="K146" i="7"/>
  <c r="L146" i="7" s="1"/>
  <c r="J146" i="7"/>
  <c r="E146" i="1"/>
  <c r="K102" i="7"/>
  <c r="L102" i="7" s="1"/>
  <c r="J102" i="7"/>
  <c r="K159" i="7"/>
  <c r="L159" i="7" s="1"/>
  <c r="J159" i="7"/>
  <c r="E159" i="1"/>
  <c r="K59" i="7"/>
  <c r="L59" i="7" s="1"/>
  <c r="J59" i="7"/>
  <c r="E59" i="1"/>
  <c r="K221" i="5"/>
  <c r="L221" i="5" s="1"/>
  <c r="J221" i="5"/>
  <c r="E221" i="1"/>
  <c r="J156" i="5"/>
  <c r="K156" i="5"/>
  <c r="L156" i="5" s="1"/>
  <c r="E156" i="1"/>
  <c r="D8" i="8"/>
  <c r="K8" i="5"/>
  <c r="L8" i="5" s="1"/>
  <c r="J8" i="5"/>
  <c r="B10" i="2"/>
  <c r="J80" i="5"/>
  <c r="K80" i="5"/>
  <c r="L80" i="5" s="1"/>
  <c r="E80" i="1"/>
  <c r="K165" i="5"/>
  <c r="L165" i="5" s="1"/>
  <c r="J165" i="5"/>
  <c r="E165" i="1"/>
  <c r="K198" i="7"/>
  <c r="L198" i="7" s="1"/>
  <c r="J198" i="7"/>
  <c r="K219" i="7"/>
  <c r="L219" i="7" s="1"/>
  <c r="J219" i="7"/>
  <c r="K107" i="7"/>
  <c r="L107" i="7" s="1"/>
  <c r="J107" i="7"/>
  <c r="E107" i="1"/>
  <c r="J79" i="7"/>
  <c r="K79" i="7"/>
  <c r="L79" i="7" s="1"/>
  <c r="K184" i="5"/>
  <c r="L184" i="5" s="1"/>
  <c r="J184" i="5"/>
  <c r="E184" i="1"/>
  <c r="E219" i="1"/>
  <c r="D171" i="3"/>
  <c r="C171" i="3"/>
  <c r="E171" i="3"/>
  <c r="K182" i="7"/>
  <c r="L182" i="7" s="1"/>
  <c r="J182" i="7"/>
  <c r="K215" i="7"/>
  <c r="L215" i="7" s="1"/>
  <c r="J215" i="7"/>
  <c r="E215" i="1"/>
  <c r="J103" i="7"/>
  <c r="K103" i="7"/>
  <c r="L103" i="7" s="1"/>
  <c r="K161" i="5"/>
  <c r="L161" i="5" s="1"/>
  <c r="J161" i="5"/>
  <c r="E161" i="1"/>
  <c r="K214" i="5"/>
  <c r="L214" i="5" s="1"/>
  <c r="J214" i="5"/>
  <c r="E214" i="1"/>
  <c r="K216" i="5"/>
  <c r="L216" i="5" s="1"/>
  <c r="J216" i="5"/>
  <c r="E216" i="1"/>
  <c r="E102" i="1"/>
  <c r="J162" i="7"/>
  <c r="K162" i="7"/>
  <c r="L162" i="7" s="1"/>
  <c r="E162" i="1"/>
  <c r="K62" i="7"/>
  <c r="L62" i="7" s="1"/>
  <c r="J62" i="7"/>
  <c r="K203" i="7"/>
  <c r="L203" i="7" s="1"/>
  <c r="J203" i="7"/>
  <c r="K131" i="7"/>
  <c r="L131" i="7" s="1"/>
  <c r="J131" i="7"/>
  <c r="K87" i="7"/>
  <c r="L87" i="7" s="1"/>
  <c r="J87" i="7"/>
  <c r="K19" i="7"/>
  <c r="L19" i="7" s="1"/>
  <c r="J19" i="7"/>
  <c r="K193" i="5"/>
  <c r="L193" i="5" s="1"/>
  <c r="J193" i="5"/>
  <c r="E193" i="1"/>
  <c r="K137" i="5"/>
  <c r="L137" i="5" s="1"/>
  <c r="J137" i="5"/>
  <c r="E137" i="1"/>
  <c r="K81" i="5"/>
  <c r="L81" i="5" s="1"/>
  <c r="J81" i="5"/>
  <c r="E81" i="1"/>
  <c r="J154" i="7"/>
  <c r="K154" i="7"/>
  <c r="L154" i="7" s="1"/>
  <c r="E154" i="1"/>
  <c r="K118" i="7"/>
  <c r="L118" i="7" s="1"/>
  <c r="J118" i="7"/>
  <c r="E118" i="1"/>
  <c r="K54" i="7"/>
  <c r="L54" i="7" s="1"/>
  <c r="J54" i="7"/>
  <c r="K199" i="7"/>
  <c r="L199" i="7" s="1"/>
  <c r="J199" i="7"/>
  <c r="E199" i="1"/>
  <c r="K167" i="7"/>
  <c r="L167" i="7" s="1"/>
  <c r="J167" i="7"/>
  <c r="E167" i="1"/>
  <c r="K123" i="7"/>
  <c r="L123" i="7" s="1"/>
  <c r="J123" i="7"/>
  <c r="E123" i="1"/>
  <c r="K75" i="7"/>
  <c r="L75" i="7" s="1"/>
  <c r="J75" i="7"/>
  <c r="E75" i="1"/>
  <c r="K11" i="7"/>
  <c r="L11" i="7" s="1"/>
  <c r="J11" i="7"/>
  <c r="F11" i="8"/>
  <c r="F10" i="2"/>
  <c r="K189" i="5"/>
  <c r="L189" i="5" s="1"/>
  <c r="J189" i="5"/>
  <c r="E189" i="1"/>
  <c r="K129" i="5"/>
  <c r="L129" i="5" s="1"/>
  <c r="J129" i="5"/>
  <c r="E129" i="1"/>
  <c r="J182" i="5"/>
  <c r="K182" i="5"/>
  <c r="L182" i="5" s="1"/>
  <c r="E182" i="1"/>
  <c r="K127" i="7"/>
  <c r="L127" i="7" s="1"/>
  <c r="J127" i="7"/>
  <c r="K26" i="7"/>
  <c r="L26" i="7" s="1"/>
  <c r="J26" i="7"/>
  <c r="E26" i="1"/>
  <c r="K200" i="5"/>
  <c r="L200" i="5" s="1"/>
  <c r="J200" i="5"/>
  <c r="E200" i="1"/>
  <c r="J164" i="5"/>
  <c r="K164" i="5"/>
  <c r="L164" i="5" s="1"/>
  <c r="E164" i="1"/>
  <c r="J132" i="5"/>
  <c r="K132" i="5"/>
  <c r="L132" i="5" s="1"/>
  <c r="E132" i="1"/>
  <c r="K92" i="5"/>
  <c r="L92" i="5" s="1"/>
  <c r="J92" i="5"/>
  <c r="E92" i="1"/>
  <c r="K24" i="5"/>
  <c r="L24" i="5" s="1"/>
  <c r="J24" i="5"/>
  <c r="E24" i="1"/>
  <c r="J117" i="5"/>
  <c r="K117" i="5"/>
  <c r="L117" i="5" s="1"/>
  <c r="E117" i="1"/>
  <c r="K88" i="5"/>
  <c r="L88" i="5" s="1"/>
  <c r="J88" i="5"/>
  <c r="E88" i="1"/>
  <c r="K33" i="5"/>
  <c r="L33" i="5" s="1"/>
  <c r="J33" i="5"/>
  <c r="E33" i="1"/>
  <c r="E78" i="1"/>
  <c r="E62" i="1"/>
  <c r="E211" i="1"/>
  <c r="E163" i="1"/>
  <c r="C28" i="3"/>
  <c r="E28" i="3"/>
  <c r="D28" i="3"/>
  <c r="E71" i="1"/>
  <c r="E79" i="1"/>
  <c r="D189" i="3" l="1"/>
  <c r="E189" i="3"/>
  <c r="C189" i="3"/>
  <c r="D199" i="3"/>
  <c r="E199" i="3"/>
  <c r="G199" i="3" s="1"/>
  <c r="C199" i="3"/>
  <c r="D181" i="3"/>
  <c r="E181" i="3"/>
  <c r="G181" i="3" s="1"/>
  <c r="C181" i="3"/>
  <c r="E138" i="3"/>
  <c r="D138" i="3"/>
  <c r="C138" i="3"/>
  <c r="D223" i="3"/>
  <c r="E223" i="3"/>
  <c r="G223" i="3" s="1"/>
  <c r="C223" i="3"/>
  <c r="D144" i="3"/>
  <c r="E144" i="3"/>
  <c r="C144" i="3"/>
  <c r="D128" i="3"/>
  <c r="C128" i="3"/>
  <c r="E128" i="3"/>
  <c r="G128" i="3" s="1"/>
  <c r="D211" i="3"/>
  <c r="E211" i="3"/>
  <c r="G211" i="3" s="1"/>
  <c r="C211" i="3"/>
  <c r="E182" i="3"/>
  <c r="C182" i="3"/>
  <c r="D182" i="3"/>
  <c r="C123" i="3"/>
  <c r="E123" i="3"/>
  <c r="G123" i="3" s="1"/>
  <c r="D123" i="3"/>
  <c r="E102" i="3"/>
  <c r="G102" i="3" s="1"/>
  <c r="D102" i="3"/>
  <c r="C102" i="3"/>
  <c r="G55" i="3"/>
  <c r="E186" i="3"/>
  <c r="G186" i="3" s="1"/>
  <c r="D186" i="3"/>
  <c r="C186" i="3"/>
  <c r="E148" i="3"/>
  <c r="D148" i="3"/>
  <c r="C148" i="3"/>
  <c r="E106" i="3"/>
  <c r="D106" i="3"/>
  <c r="C106" i="3"/>
  <c r="C62" i="3"/>
  <c r="D62" i="3"/>
  <c r="E62" i="3"/>
  <c r="D205" i="3"/>
  <c r="C205" i="3"/>
  <c r="E205" i="3"/>
  <c r="G205" i="3" s="1"/>
  <c r="E134" i="3"/>
  <c r="G134" i="3" s="1"/>
  <c r="D134" i="3"/>
  <c r="C134" i="3"/>
  <c r="D48" i="3"/>
  <c r="E48" i="3"/>
  <c r="C48" i="3"/>
  <c r="G94" i="3"/>
  <c r="D34" i="3"/>
  <c r="C34" i="3"/>
  <c r="E34" i="3"/>
  <c r="G34" i="3" s="1"/>
  <c r="E23" i="3"/>
  <c r="D23" i="3"/>
  <c r="C23" i="3"/>
  <c r="C20" i="3"/>
  <c r="E20" i="3"/>
  <c r="G20" i="3" s="1"/>
  <c r="D20" i="3"/>
  <c r="D208" i="3"/>
  <c r="C208" i="3"/>
  <c r="E208" i="3"/>
  <c r="C145" i="3"/>
  <c r="D145" i="3"/>
  <c r="E145" i="3"/>
  <c r="G145" i="3" s="1"/>
  <c r="C91" i="3"/>
  <c r="D91" i="3"/>
  <c r="E91" i="3"/>
  <c r="D207" i="3"/>
  <c r="E207" i="3"/>
  <c r="C207" i="3"/>
  <c r="E130" i="3"/>
  <c r="G130" i="3" s="1"/>
  <c r="D130" i="3"/>
  <c r="C130" i="3"/>
  <c r="D197" i="3"/>
  <c r="E197" i="3"/>
  <c r="C197" i="3"/>
  <c r="D195" i="3"/>
  <c r="E195" i="3"/>
  <c r="C195" i="3"/>
  <c r="D192" i="3"/>
  <c r="C192" i="3"/>
  <c r="E192" i="3"/>
  <c r="G192" i="3" s="1"/>
  <c r="D16" i="3"/>
  <c r="E16" i="3"/>
  <c r="C16" i="3"/>
  <c r="C150" i="3"/>
  <c r="D150" i="3"/>
  <c r="E150" i="3"/>
  <c r="G150" i="3" s="1"/>
  <c r="D176" i="3"/>
  <c r="C176" i="3"/>
  <c r="E176" i="3"/>
  <c r="C153" i="3"/>
  <c r="D153" i="3"/>
  <c r="E153" i="3"/>
  <c r="G147" i="3"/>
  <c r="D202" i="3"/>
  <c r="C202" i="3"/>
  <c r="E202" i="3"/>
  <c r="G202" i="3" s="1"/>
  <c r="E196" i="3"/>
  <c r="C196" i="3"/>
  <c r="D196" i="3"/>
  <c r="G155" i="3"/>
  <c r="D88" i="3"/>
  <c r="E88" i="3"/>
  <c r="G88" i="3" s="1"/>
  <c r="C88" i="3"/>
  <c r="D219" i="3"/>
  <c r="C219" i="3"/>
  <c r="E219" i="3"/>
  <c r="G219" i="3" s="1"/>
  <c r="D152" i="3"/>
  <c r="E152" i="3"/>
  <c r="G152" i="3" s="1"/>
  <c r="C152" i="3"/>
  <c r="C209" i="3"/>
  <c r="E209" i="3"/>
  <c r="D209" i="3"/>
  <c r="C169" i="3"/>
  <c r="E169" i="3"/>
  <c r="G169" i="3" s="1"/>
  <c r="D169" i="3"/>
  <c r="D92" i="3"/>
  <c r="E92" i="3"/>
  <c r="G92" i="3" s="1"/>
  <c r="C92" i="3"/>
  <c r="D184" i="3"/>
  <c r="C184" i="3"/>
  <c r="E184" i="3"/>
  <c r="E180" i="3"/>
  <c r="G180" i="3" s="1"/>
  <c r="D180" i="3"/>
  <c r="C180" i="3"/>
  <c r="D175" i="3"/>
  <c r="E175" i="3"/>
  <c r="G175" i="3" s="1"/>
  <c r="C175" i="3"/>
  <c r="D124" i="3"/>
  <c r="E124" i="3"/>
  <c r="C124" i="3"/>
  <c r="E82" i="3"/>
  <c r="G82" i="3" s="1"/>
  <c r="C82" i="3"/>
  <c r="D82" i="3"/>
  <c r="C79" i="3"/>
  <c r="E79" i="3"/>
  <c r="D79" i="3"/>
  <c r="D200" i="3"/>
  <c r="C200" i="3"/>
  <c r="E200" i="3"/>
  <c r="G200" i="3" s="1"/>
  <c r="D64" i="3"/>
  <c r="E64" i="3"/>
  <c r="G64" i="3" s="1"/>
  <c r="C64" i="3"/>
  <c r="C158" i="3"/>
  <c r="D158" i="3"/>
  <c r="E158" i="3"/>
  <c r="D61" i="3"/>
  <c r="C61" i="3"/>
  <c r="E61" i="3"/>
  <c r="G61" i="3" s="1"/>
  <c r="C35" i="3"/>
  <c r="E35" i="3"/>
  <c r="G35" i="3" s="1"/>
  <c r="D35" i="3"/>
  <c r="C117" i="3"/>
  <c r="E117" i="3"/>
  <c r="G117" i="3" s="1"/>
  <c r="D117" i="3"/>
  <c r="D216" i="3"/>
  <c r="C216" i="3"/>
  <c r="E216" i="3"/>
  <c r="D84" i="3"/>
  <c r="E84" i="3"/>
  <c r="C84" i="3"/>
  <c r="D52" i="3"/>
  <c r="E52" i="3"/>
  <c r="G52" i="3" s="1"/>
  <c r="C52" i="3"/>
  <c r="E78" i="3"/>
  <c r="D78" i="3"/>
  <c r="C78" i="3"/>
  <c r="D132" i="3"/>
  <c r="C132" i="3"/>
  <c r="E132" i="3"/>
  <c r="G132" i="3" s="1"/>
  <c r="C71" i="3"/>
  <c r="E71" i="3"/>
  <c r="D71" i="3"/>
  <c r="E33" i="3"/>
  <c r="G33" i="3" s="1"/>
  <c r="D33" i="3"/>
  <c r="C33" i="3"/>
  <c r="D26" i="3"/>
  <c r="C26" i="3"/>
  <c r="E26" i="3"/>
  <c r="E129" i="3"/>
  <c r="D129" i="3"/>
  <c r="C129" i="3"/>
  <c r="D167" i="3"/>
  <c r="E167" i="3"/>
  <c r="G167" i="3" s="1"/>
  <c r="C167" i="3"/>
  <c r="E118" i="3"/>
  <c r="G118" i="3" s="1"/>
  <c r="D118" i="3"/>
  <c r="C118" i="3"/>
  <c r="D165" i="3"/>
  <c r="C165" i="3"/>
  <c r="E165" i="3"/>
  <c r="G165" i="3" s="1"/>
  <c r="C59" i="3"/>
  <c r="D59" i="3"/>
  <c r="E59" i="3"/>
  <c r="E146" i="3"/>
  <c r="D146" i="3"/>
  <c r="C146" i="3"/>
  <c r="G187" i="3"/>
  <c r="G53" i="3"/>
  <c r="D45" i="3"/>
  <c r="E45" i="3"/>
  <c r="G45" i="3" s="1"/>
  <c r="C45" i="3"/>
  <c r="D96" i="3"/>
  <c r="C96" i="3"/>
  <c r="E96" i="3"/>
  <c r="G96" i="3" s="1"/>
  <c r="E32" i="3"/>
  <c r="G32" i="3" s="1"/>
  <c r="C32" i="3"/>
  <c r="D32" i="3"/>
  <c r="D120" i="3"/>
  <c r="C120" i="3"/>
  <c r="E120" i="3"/>
  <c r="E170" i="3"/>
  <c r="D170" i="3"/>
  <c r="C170" i="3"/>
  <c r="C177" i="3"/>
  <c r="D177" i="3"/>
  <c r="E177" i="3"/>
  <c r="G177" i="3" s="1"/>
  <c r="C67" i="3"/>
  <c r="E67" i="3"/>
  <c r="D67" i="3"/>
  <c r="D141" i="3"/>
  <c r="E141" i="3"/>
  <c r="G141" i="3" s="1"/>
  <c r="C141" i="3"/>
  <c r="E198" i="3"/>
  <c r="G198" i="3" s="1"/>
  <c r="C198" i="3"/>
  <c r="D198" i="3"/>
  <c r="D210" i="3"/>
  <c r="E210" i="3"/>
  <c r="C210" i="3"/>
  <c r="C101" i="3"/>
  <c r="E101" i="3"/>
  <c r="G101" i="3" s="1"/>
  <c r="D101" i="3"/>
  <c r="G6" i="3"/>
  <c r="D178" i="3"/>
  <c r="C178" i="3"/>
  <c r="E178" i="3"/>
  <c r="C36" i="3"/>
  <c r="E36" i="3"/>
  <c r="G36" i="3" s="1"/>
  <c r="D36" i="3"/>
  <c r="C99" i="3"/>
  <c r="E99" i="3"/>
  <c r="D99" i="3"/>
  <c r="C133" i="3"/>
  <c r="E133" i="3"/>
  <c r="G133" i="3" s="1"/>
  <c r="D133" i="3"/>
  <c r="G127" i="3"/>
  <c r="D159" i="3"/>
  <c r="E159" i="3"/>
  <c r="C159" i="3"/>
  <c r="G39" i="3"/>
  <c r="G110" i="3"/>
  <c r="D40" i="3"/>
  <c r="E40" i="3"/>
  <c r="G40" i="3" s="1"/>
  <c r="C40" i="3"/>
  <c r="D163" i="3"/>
  <c r="C163" i="3"/>
  <c r="E163" i="3"/>
  <c r="G163" i="3" s="1"/>
  <c r="E38" i="3"/>
  <c r="G38" i="3" s="1"/>
  <c r="D38" i="3"/>
  <c r="C38" i="3"/>
  <c r="E204" i="3"/>
  <c r="G204" i="3" s="1"/>
  <c r="D204" i="3"/>
  <c r="C204" i="3"/>
  <c r="D49" i="3"/>
  <c r="C49" i="3"/>
  <c r="E49" i="3"/>
  <c r="G49" i="3" s="1"/>
  <c r="D173" i="3"/>
  <c r="E173" i="3"/>
  <c r="G173" i="3" s="1"/>
  <c r="C173" i="3"/>
  <c r="D121" i="3"/>
  <c r="E121" i="3"/>
  <c r="C121" i="3"/>
  <c r="D221" i="3"/>
  <c r="C221" i="3"/>
  <c r="E221" i="3"/>
  <c r="G221" i="3" s="1"/>
  <c r="D81" i="3"/>
  <c r="E81" i="3"/>
  <c r="C81" i="3"/>
  <c r="D136" i="3"/>
  <c r="C136" i="3"/>
  <c r="E136" i="3"/>
  <c r="G136" i="3" s="1"/>
  <c r="C217" i="3"/>
  <c r="E217" i="3"/>
  <c r="G217" i="3" s="1"/>
  <c r="D217" i="3"/>
  <c r="D108" i="3"/>
  <c r="E108" i="3"/>
  <c r="C108" i="3"/>
  <c r="E43" i="3"/>
  <c r="G43" i="3" s="1"/>
  <c r="D43" i="3"/>
  <c r="C43" i="3"/>
  <c r="G70" i="3"/>
  <c r="D51" i="3"/>
  <c r="C51" i="3"/>
  <c r="E51" i="3"/>
  <c r="C24" i="3"/>
  <c r="D24" i="3"/>
  <c r="E24" i="3"/>
  <c r="G24" i="3" s="1"/>
  <c r="C137" i="3"/>
  <c r="E137" i="3"/>
  <c r="D137" i="3"/>
  <c r="C162" i="3"/>
  <c r="E162" i="3"/>
  <c r="G162" i="3" s="1"/>
  <c r="D162" i="3"/>
  <c r="E214" i="3"/>
  <c r="G214" i="3" s="1"/>
  <c r="C214" i="3"/>
  <c r="D214" i="3"/>
  <c r="D215" i="3"/>
  <c r="E215" i="3"/>
  <c r="C215" i="3"/>
  <c r="C107" i="3"/>
  <c r="D107" i="3"/>
  <c r="E107" i="3"/>
  <c r="G107" i="3" s="1"/>
  <c r="E114" i="3"/>
  <c r="G114" i="3" s="1"/>
  <c r="D114" i="3"/>
  <c r="C114" i="3"/>
  <c r="D168" i="3"/>
  <c r="C168" i="3"/>
  <c r="E168" i="3"/>
  <c r="G168" i="3" s="1"/>
  <c r="D56" i="3"/>
  <c r="C56" i="3"/>
  <c r="E56" i="3"/>
  <c r="G56" i="3" s="1"/>
  <c r="C119" i="3"/>
  <c r="E119" i="3"/>
  <c r="D119" i="3"/>
  <c r="E140" i="3"/>
  <c r="G140" i="3" s="1"/>
  <c r="D140" i="3"/>
  <c r="C140" i="3"/>
  <c r="C201" i="3"/>
  <c r="D201" i="3"/>
  <c r="E201" i="3"/>
  <c r="D183" i="3"/>
  <c r="E183" i="3"/>
  <c r="G183" i="3" s="1"/>
  <c r="C183" i="3"/>
  <c r="D30" i="3"/>
  <c r="C30" i="3"/>
  <c r="E30" i="3"/>
  <c r="G30" i="3" s="1"/>
  <c r="C115" i="3"/>
  <c r="E115" i="3"/>
  <c r="D115" i="3"/>
  <c r="E29" i="3"/>
  <c r="G29" i="3" s="1"/>
  <c r="D29" i="3"/>
  <c r="C29" i="3"/>
  <c r="G25" i="3"/>
  <c r="D112" i="3"/>
  <c r="C112" i="3"/>
  <c r="E112" i="3"/>
  <c r="D151" i="3"/>
  <c r="E151" i="3"/>
  <c r="G151" i="3" s="1"/>
  <c r="C151" i="3"/>
  <c r="E98" i="3"/>
  <c r="G98" i="3" s="1"/>
  <c r="C98" i="3"/>
  <c r="D98" i="3"/>
  <c r="G203" i="3"/>
  <c r="D154" i="3"/>
  <c r="E154" i="3"/>
  <c r="G154" i="3" s="1"/>
  <c r="C154" i="3"/>
  <c r="D80" i="3"/>
  <c r="C80" i="3"/>
  <c r="E80" i="3"/>
  <c r="E218" i="3"/>
  <c r="D218" i="3"/>
  <c r="C218" i="3"/>
  <c r="D179" i="3"/>
  <c r="E179" i="3"/>
  <c r="G179" i="3" s="1"/>
  <c r="C179" i="3"/>
  <c r="C16" i="2"/>
  <c r="F126" i="3" s="1"/>
  <c r="E4" i="3"/>
  <c r="C17" i="2"/>
  <c r="G86" i="3" s="1"/>
  <c r="D4" i="3"/>
  <c r="C4" i="3"/>
  <c r="C14" i="2"/>
  <c r="D104" i="3"/>
  <c r="C104" i="3"/>
  <c r="E104" i="3"/>
  <c r="G104" i="3" s="1"/>
  <c r="D105" i="3"/>
  <c r="E105" i="3"/>
  <c r="C105" i="3"/>
  <c r="C142" i="3"/>
  <c r="D142" i="3"/>
  <c r="E142" i="3"/>
  <c r="G142" i="3" s="1"/>
  <c r="D191" i="3"/>
  <c r="E191" i="3"/>
  <c r="G191" i="3" s="1"/>
  <c r="C191" i="3"/>
  <c r="C85" i="3"/>
  <c r="E85" i="3"/>
  <c r="G85" i="3" s="1"/>
  <c r="D85" i="3"/>
  <c r="E97" i="3"/>
  <c r="G97" i="3" s="1"/>
  <c r="D97" i="3"/>
  <c r="C97" i="3"/>
  <c r="C46" i="3"/>
  <c r="E46" i="3"/>
  <c r="D46" i="3"/>
  <c r="C193" i="3"/>
  <c r="E193" i="3"/>
  <c r="G193" i="3" s="1"/>
  <c r="D193" i="3"/>
  <c r="C161" i="3"/>
  <c r="D161" i="3"/>
  <c r="E161" i="3"/>
  <c r="G161" i="3" s="1"/>
  <c r="E172" i="3"/>
  <c r="G172" i="3" s="1"/>
  <c r="D172" i="3"/>
  <c r="C172" i="3"/>
  <c r="E27" i="3"/>
  <c r="G27" i="3" s="1"/>
  <c r="D27" i="3"/>
  <c r="C27" i="3"/>
  <c r="D213" i="3"/>
  <c r="E213" i="3"/>
  <c r="C213" i="3"/>
  <c r="C125" i="3"/>
  <c r="D125" i="3"/>
  <c r="E125" i="3"/>
  <c r="G125" i="3" s="1"/>
  <c r="E194" i="3"/>
  <c r="G194" i="3" s="1"/>
  <c r="D194" i="3"/>
  <c r="C194" i="3"/>
  <c r="E174" i="3"/>
  <c r="C174" i="3"/>
  <c r="D174" i="3"/>
  <c r="D157" i="3"/>
  <c r="E157" i="3"/>
  <c r="G157" i="3" s="1"/>
  <c r="C157" i="3"/>
  <c r="G28" i="3"/>
  <c r="E164" i="3"/>
  <c r="D164" i="3"/>
  <c r="C164" i="3"/>
  <c r="C75" i="3"/>
  <c r="D75" i="3"/>
  <c r="E75" i="3"/>
  <c r="G75" i="3" s="1"/>
  <c r="E156" i="3"/>
  <c r="G156" i="3" s="1"/>
  <c r="D156" i="3"/>
  <c r="C156" i="3"/>
  <c r="C111" i="3"/>
  <c r="E111" i="3"/>
  <c r="G111" i="3" s="1"/>
  <c r="D111" i="3"/>
  <c r="C77" i="3"/>
  <c r="D77" i="3"/>
  <c r="E77" i="3"/>
  <c r="D143" i="3"/>
  <c r="E143" i="3"/>
  <c r="G143" i="3" s="1"/>
  <c r="C143" i="3"/>
  <c r="D68" i="3"/>
  <c r="E68" i="3"/>
  <c r="G68" i="3" s="1"/>
  <c r="C68" i="3"/>
  <c r="D72" i="3"/>
  <c r="E72" i="3"/>
  <c r="C72" i="3"/>
  <c r="C185" i="3"/>
  <c r="D185" i="3"/>
  <c r="E185" i="3"/>
  <c r="G185" i="3" s="1"/>
  <c r="D100" i="3"/>
  <c r="E100" i="3"/>
  <c r="C100" i="3"/>
  <c r="E42" i="3"/>
  <c r="G42" i="3" s="1"/>
  <c r="D42" i="3"/>
  <c r="C42" i="3"/>
  <c r="E166" i="3"/>
  <c r="G166" i="3" s="1"/>
  <c r="C166" i="3"/>
  <c r="D166" i="3"/>
  <c r="D116" i="3"/>
  <c r="C116" i="3"/>
  <c r="E116" i="3"/>
  <c r="G116" i="3" s="1"/>
  <c r="D18" i="3"/>
  <c r="C18" i="3"/>
  <c r="E18" i="3"/>
  <c r="G18" i="3" s="1"/>
  <c r="D160" i="3"/>
  <c r="E160" i="3"/>
  <c r="C160" i="3"/>
  <c r="E212" i="3"/>
  <c r="G212" i="3" s="1"/>
  <c r="D212" i="3"/>
  <c r="C212" i="3"/>
  <c r="C83" i="3"/>
  <c r="E83" i="3"/>
  <c r="G83" i="3" s="1"/>
  <c r="D83" i="3"/>
  <c r="D65" i="3"/>
  <c r="C65" i="3"/>
  <c r="E65" i="3"/>
  <c r="G65" i="3" s="1"/>
  <c r="D76" i="3"/>
  <c r="E76" i="3"/>
  <c r="G76" i="3" s="1"/>
  <c r="C76" i="3"/>
  <c r="G131" i="3"/>
  <c r="F54" i="3" l="1"/>
  <c r="F166" i="3"/>
  <c r="H166" i="3" s="1"/>
  <c r="F77" i="3"/>
  <c r="F194" i="3"/>
  <c r="H194" i="3" s="1"/>
  <c r="F214" i="3"/>
  <c r="H214" i="3" s="1"/>
  <c r="F20" i="3"/>
  <c r="H20" i="3" s="1"/>
  <c r="F155" i="3"/>
  <c r="H155" i="3" s="1"/>
  <c r="F36" i="3"/>
  <c r="H36" i="3" s="1"/>
  <c r="F177" i="3"/>
  <c r="H177" i="3" s="1"/>
  <c r="F216" i="3"/>
  <c r="F175" i="3"/>
  <c r="H175" i="3" s="1"/>
  <c r="F176" i="3"/>
  <c r="F40" i="3"/>
  <c r="H40" i="3" s="1"/>
  <c r="F132" i="3"/>
  <c r="H132" i="3" s="1"/>
  <c r="F127" i="3"/>
  <c r="H127" i="3" s="1"/>
  <c r="F130" i="3"/>
  <c r="H130" i="3" s="1"/>
  <c r="F140" i="3"/>
  <c r="H140" i="3" s="1"/>
  <c r="F33" i="3"/>
  <c r="H33" i="3" s="1"/>
  <c r="F94" i="3"/>
  <c r="H94" i="3" s="1"/>
  <c r="F180" i="3"/>
  <c r="H180" i="3" s="1"/>
  <c r="F55" i="3"/>
  <c r="H55" i="3" s="1"/>
  <c r="F106" i="3"/>
  <c r="H106" i="3" s="1"/>
  <c r="F76" i="3"/>
  <c r="H76" i="3" s="1"/>
  <c r="F6" i="3"/>
  <c r="H6" i="3" s="1"/>
  <c r="F174" i="3"/>
  <c r="F154" i="3"/>
  <c r="H154" i="3" s="1"/>
  <c r="F25" i="3"/>
  <c r="H25" i="3" s="1"/>
  <c r="F170" i="3"/>
  <c r="F78" i="3"/>
  <c r="H78" i="3" s="1"/>
  <c r="F196" i="3"/>
  <c r="H196" i="3" s="1"/>
  <c r="G153" i="3"/>
  <c r="G195" i="3"/>
  <c r="G87" i="3"/>
  <c r="G106" i="3"/>
  <c r="F63" i="3"/>
  <c r="H63" i="3" s="1"/>
  <c r="F182" i="3"/>
  <c r="F128" i="3"/>
  <c r="H128" i="3" s="1"/>
  <c r="F138" i="3"/>
  <c r="F199" i="3"/>
  <c r="H199" i="3" s="1"/>
  <c r="F160" i="3"/>
  <c r="F72" i="3"/>
  <c r="F91" i="3"/>
  <c r="F27" i="3"/>
  <c r="H27" i="3" s="1"/>
  <c r="F45" i="3"/>
  <c r="H45" i="3" s="1"/>
  <c r="F134" i="3"/>
  <c r="H134" i="3" s="1"/>
  <c r="F211" i="3"/>
  <c r="H211" i="3" s="1"/>
  <c r="F39" i="3"/>
  <c r="H39" i="3" s="1"/>
  <c r="F97" i="3"/>
  <c r="H97" i="3" s="1"/>
  <c r="F56" i="3"/>
  <c r="H56" i="3" s="1"/>
  <c r="F24" i="3"/>
  <c r="H24" i="3" s="1"/>
  <c r="F173" i="3"/>
  <c r="H173" i="3" s="1"/>
  <c r="F117" i="3"/>
  <c r="H117" i="3" s="1"/>
  <c r="F192" i="3"/>
  <c r="H192" i="3" s="1"/>
  <c r="F34" i="3"/>
  <c r="H34" i="3" s="1"/>
  <c r="F179" i="3"/>
  <c r="H179" i="3" s="1"/>
  <c r="F107" i="3"/>
  <c r="H107" i="3" s="1"/>
  <c r="F167" i="3"/>
  <c r="H167" i="3" s="1"/>
  <c r="F169" i="3"/>
  <c r="H169" i="3" s="1"/>
  <c r="F185" i="3"/>
  <c r="H185" i="3" s="1"/>
  <c r="F172" i="3"/>
  <c r="H172" i="3" s="1"/>
  <c r="F221" i="3"/>
  <c r="H221" i="3" s="1"/>
  <c r="F119" i="3"/>
  <c r="H119" i="3" s="1"/>
  <c r="G108" i="3"/>
  <c r="F49" i="3"/>
  <c r="H49" i="3" s="1"/>
  <c r="G178" i="3"/>
  <c r="F67" i="3"/>
  <c r="F129" i="3"/>
  <c r="H129" i="3" s="1"/>
  <c r="G78" i="3"/>
  <c r="G158" i="3"/>
  <c r="F200" i="3"/>
  <c r="H200" i="3" s="1"/>
  <c r="G184" i="3"/>
  <c r="F153" i="3"/>
  <c r="F195" i="3"/>
  <c r="H195" i="3" s="1"/>
  <c r="G207" i="3"/>
  <c r="G208" i="3"/>
  <c r="F23" i="3"/>
  <c r="H23" i="3" s="1"/>
  <c r="F205" i="3"/>
  <c r="H205" i="3" s="1"/>
  <c r="G138" i="3"/>
  <c r="I219" i="3"/>
  <c r="I211" i="3"/>
  <c r="I203" i="3"/>
  <c r="I195" i="3"/>
  <c r="I187" i="3"/>
  <c r="I179" i="3"/>
  <c r="I171" i="3"/>
  <c r="I163" i="3"/>
  <c r="I224" i="3"/>
  <c r="I217" i="3"/>
  <c r="I216" i="3"/>
  <c r="I209" i="3"/>
  <c r="I208" i="3"/>
  <c r="I201" i="3"/>
  <c r="I200" i="3"/>
  <c r="I193" i="3"/>
  <c r="I192" i="3"/>
  <c r="I185" i="3"/>
  <c r="I184" i="3"/>
  <c r="I177" i="3"/>
  <c r="I176" i="3"/>
  <c r="I169" i="3"/>
  <c r="I168" i="3"/>
  <c r="I161" i="3"/>
  <c r="I160" i="3"/>
  <c r="I153" i="3"/>
  <c r="I152" i="3"/>
  <c r="I145" i="3"/>
  <c r="I144" i="3"/>
  <c r="I137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222" i="3"/>
  <c r="I194" i="3"/>
  <c r="D225" i="3"/>
  <c r="I223" i="3"/>
  <c r="I213" i="3"/>
  <c r="I204" i="3"/>
  <c r="I198" i="3"/>
  <c r="I170" i="3"/>
  <c r="I157" i="3"/>
  <c r="I148" i="3"/>
  <c r="I36" i="3"/>
  <c r="I210" i="3"/>
  <c r="I199" i="3"/>
  <c r="I189" i="3"/>
  <c r="I180" i="3"/>
  <c r="I174" i="3"/>
  <c r="I207" i="3"/>
  <c r="I183" i="3"/>
  <c r="I178" i="3"/>
  <c r="I166" i="3"/>
  <c r="I158" i="3"/>
  <c r="I147" i="3"/>
  <c r="I129" i="3"/>
  <c r="I121" i="3"/>
  <c r="I113" i="3"/>
  <c r="I105" i="3"/>
  <c r="I97" i="3"/>
  <c r="I89" i="3"/>
  <c r="I81" i="3"/>
  <c r="I37" i="3"/>
  <c r="I218" i="3"/>
  <c r="I115" i="3"/>
  <c r="I91" i="3"/>
  <c r="I68" i="3"/>
  <c r="I66" i="3"/>
  <c r="I63" i="3"/>
  <c r="I57" i="3"/>
  <c r="I220" i="3"/>
  <c r="I215" i="3"/>
  <c r="I205" i="3"/>
  <c r="I175" i="3"/>
  <c r="I159" i="3"/>
  <c r="I154" i="3"/>
  <c r="I142" i="3"/>
  <c r="I73" i="3"/>
  <c r="I72" i="3"/>
  <c r="I31" i="3"/>
  <c r="I27" i="3"/>
  <c r="I23" i="3"/>
  <c r="I19" i="3"/>
  <c r="I15" i="3"/>
  <c r="I11" i="3"/>
  <c r="I7" i="3"/>
  <c r="I3" i="3"/>
  <c r="I190" i="3"/>
  <c r="I123" i="3"/>
  <c r="I107" i="3"/>
  <c r="I99" i="3"/>
  <c r="I83" i="3"/>
  <c r="I56" i="3"/>
  <c r="I196" i="3"/>
  <c r="I181" i="3"/>
  <c r="I167" i="3"/>
  <c r="I164" i="3"/>
  <c r="I155" i="3"/>
  <c r="I143" i="3"/>
  <c r="I130" i="3"/>
  <c r="I122" i="3"/>
  <c r="I114" i="3"/>
  <c r="I106" i="3"/>
  <c r="I98" i="3"/>
  <c r="I90" i="3"/>
  <c r="I82" i="3"/>
  <c r="I74" i="3"/>
  <c r="I71" i="3"/>
  <c r="I69" i="3"/>
  <c r="I65" i="3"/>
  <c r="I64" i="3"/>
  <c r="I35" i="3"/>
  <c r="I138" i="3"/>
  <c r="I131" i="3"/>
  <c r="I75" i="3"/>
  <c r="I70" i="3"/>
  <c r="I67" i="3"/>
  <c r="I61" i="3"/>
  <c r="I151" i="3"/>
  <c r="I146" i="3"/>
  <c r="I52" i="3"/>
  <c r="I45" i="3"/>
  <c r="I42" i="3"/>
  <c r="I32" i="3"/>
  <c r="I24" i="3"/>
  <c r="F22" i="3"/>
  <c r="I20" i="3"/>
  <c r="I186" i="3"/>
  <c r="I182" i="3"/>
  <c r="I173" i="3"/>
  <c r="I110" i="3"/>
  <c r="I103" i="3"/>
  <c r="I101" i="3"/>
  <c r="I94" i="3"/>
  <c r="I87" i="3"/>
  <c r="I85" i="3"/>
  <c r="I78" i="3"/>
  <c r="I53" i="3"/>
  <c r="I49" i="3"/>
  <c r="I40" i="3"/>
  <c r="I34" i="3"/>
  <c r="I33" i="3"/>
  <c r="I26" i="3"/>
  <c r="I188" i="3"/>
  <c r="I149" i="3"/>
  <c r="I134" i="3"/>
  <c r="I127" i="3"/>
  <c r="I125" i="3"/>
  <c r="I118" i="3"/>
  <c r="I62" i="3"/>
  <c r="I58" i="3"/>
  <c r="I43" i="3"/>
  <c r="I14" i="3"/>
  <c r="I10" i="3"/>
  <c r="I6" i="3"/>
  <c r="I5" i="3"/>
  <c r="I214" i="3"/>
  <c r="I197" i="3"/>
  <c r="I172" i="3"/>
  <c r="I165" i="3"/>
  <c r="I141" i="3"/>
  <c r="I139" i="3"/>
  <c r="I54" i="3"/>
  <c r="I50" i="3"/>
  <c r="I46" i="3"/>
  <c r="I41" i="3"/>
  <c r="I38" i="3"/>
  <c r="I28" i="3"/>
  <c r="I22" i="3"/>
  <c r="I202" i="3"/>
  <c r="I59" i="3"/>
  <c r="I55" i="3"/>
  <c r="I30" i="3"/>
  <c r="I25" i="3"/>
  <c r="I4" i="3"/>
  <c r="I206" i="3"/>
  <c r="I29" i="3"/>
  <c r="F19" i="3"/>
  <c r="H19" i="3" s="1"/>
  <c r="I126" i="3"/>
  <c r="I111" i="3"/>
  <c r="I21" i="3"/>
  <c r="I9" i="3"/>
  <c r="F2" i="3"/>
  <c r="I102" i="3"/>
  <c r="I39" i="3"/>
  <c r="I156" i="3"/>
  <c r="I133" i="3"/>
  <c r="I51" i="3"/>
  <c r="I47" i="3"/>
  <c r="I17" i="3"/>
  <c r="I8" i="3"/>
  <c r="I18" i="3"/>
  <c r="I60" i="3"/>
  <c r="I13" i="3"/>
  <c r="F3" i="3"/>
  <c r="I162" i="3"/>
  <c r="I95" i="3"/>
  <c r="I221" i="3"/>
  <c r="I140" i="3"/>
  <c r="I77" i="3"/>
  <c r="I16" i="3"/>
  <c r="F10" i="3"/>
  <c r="H10" i="3" s="1"/>
  <c r="I2" i="3"/>
  <c r="I191" i="3"/>
  <c r="I119" i="3"/>
  <c r="F14" i="3"/>
  <c r="I212" i="3"/>
  <c r="I135" i="3"/>
  <c r="I117" i="3"/>
  <c r="I150" i="3"/>
  <c r="I93" i="3"/>
  <c r="I86" i="3"/>
  <c r="I79" i="3"/>
  <c r="I48" i="3"/>
  <c r="I44" i="3"/>
  <c r="I12" i="3"/>
  <c r="I109" i="3"/>
  <c r="F149" i="3"/>
  <c r="H149" i="3" s="1"/>
  <c r="F17" i="3"/>
  <c r="F9" i="3"/>
  <c r="H9" i="3" s="1"/>
  <c r="F7" i="3"/>
  <c r="F58" i="3"/>
  <c r="F113" i="3"/>
  <c r="H113" i="3" s="1"/>
  <c r="F8" i="3"/>
  <c r="F66" i="3"/>
  <c r="H66" i="3" s="1"/>
  <c r="F21" i="3"/>
  <c r="H21" i="3" s="1"/>
  <c r="F11" i="3"/>
  <c r="H11" i="3" s="1"/>
  <c r="F12" i="3"/>
  <c r="H12" i="3" s="1"/>
  <c r="F15" i="3"/>
  <c r="F13" i="3"/>
  <c r="F90" i="3"/>
  <c r="F135" i="3"/>
  <c r="F50" i="3"/>
  <c r="F44" i="3"/>
  <c r="H44" i="3" s="1"/>
  <c r="F93" i="3"/>
  <c r="H93" i="3" s="1"/>
  <c r="F73" i="3"/>
  <c r="H73" i="3" s="1"/>
  <c r="F31" i="3"/>
  <c r="F57" i="3"/>
  <c r="H57" i="3" s="1"/>
  <c r="F224" i="3"/>
  <c r="F5" i="3"/>
  <c r="F206" i="3"/>
  <c r="F220" i="3"/>
  <c r="H220" i="3" s="1"/>
  <c r="F109" i="3"/>
  <c r="H109" i="3" s="1"/>
  <c r="F37" i="3"/>
  <c r="H37" i="3" s="1"/>
  <c r="F69" i="3"/>
  <c r="F188" i="3"/>
  <c r="H188" i="3" s="1"/>
  <c r="F190" i="3"/>
  <c r="F41" i="3"/>
  <c r="F89" i="3"/>
  <c r="F222" i="3"/>
  <c r="H222" i="3" s="1"/>
  <c r="F60" i="3"/>
  <c r="H60" i="3" s="1"/>
  <c r="F74" i="3"/>
  <c r="F122" i="3"/>
  <c r="F201" i="3"/>
  <c r="F114" i="3"/>
  <c r="H114" i="3" s="1"/>
  <c r="F217" i="3"/>
  <c r="H217" i="3" s="1"/>
  <c r="F120" i="3"/>
  <c r="H120" i="3" s="1"/>
  <c r="F197" i="3"/>
  <c r="H197" i="3" s="1"/>
  <c r="F191" i="3"/>
  <c r="H191" i="3" s="1"/>
  <c r="F87" i="3"/>
  <c r="H87" i="3" s="1"/>
  <c r="F181" i="3"/>
  <c r="H181" i="3" s="1"/>
  <c r="F43" i="3"/>
  <c r="H43" i="3" s="1"/>
  <c r="F38" i="3"/>
  <c r="H38" i="3" s="1"/>
  <c r="F95" i="3"/>
  <c r="H95" i="3" s="1"/>
  <c r="F52" i="3"/>
  <c r="H52" i="3" s="1"/>
  <c r="F202" i="3"/>
  <c r="H202" i="3" s="1"/>
  <c r="F223" i="3"/>
  <c r="H223" i="3" s="1"/>
  <c r="F18" i="3"/>
  <c r="H18" i="3" s="1"/>
  <c r="F157" i="3"/>
  <c r="H157" i="3" s="1"/>
  <c r="F193" i="3"/>
  <c r="H193" i="3" s="1"/>
  <c r="F133" i="3"/>
  <c r="H133" i="3" s="1"/>
  <c r="F152" i="3"/>
  <c r="H152" i="3" s="1"/>
  <c r="F150" i="3"/>
  <c r="H150" i="3" s="1"/>
  <c r="F145" i="3"/>
  <c r="H145" i="3" s="1"/>
  <c r="F42" i="3"/>
  <c r="H42" i="3" s="1"/>
  <c r="F85" i="3"/>
  <c r="H85" i="3" s="1"/>
  <c r="F141" i="3"/>
  <c r="H141" i="3" s="1"/>
  <c r="F187" i="3"/>
  <c r="H187" i="3" s="1"/>
  <c r="F218" i="3"/>
  <c r="J224" i="3"/>
  <c r="J220" i="3"/>
  <c r="J216" i="3"/>
  <c r="J212" i="3"/>
  <c r="J208" i="3"/>
  <c r="J204" i="3"/>
  <c r="J200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219" i="3"/>
  <c r="J211" i="3"/>
  <c r="J203" i="3"/>
  <c r="J195" i="3"/>
  <c r="J187" i="3"/>
  <c r="J179" i="3"/>
  <c r="J171" i="3"/>
  <c r="J163" i="3"/>
  <c r="J155" i="3"/>
  <c r="J147" i="3"/>
  <c r="J139" i="3"/>
  <c r="J133" i="3"/>
  <c r="J129" i="3"/>
  <c r="J125" i="3"/>
  <c r="J121" i="3"/>
  <c r="J117" i="3"/>
  <c r="J113" i="3"/>
  <c r="J109" i="3"/>
  <c r="J105" i="3"/>
  <c r="J101" i="3"/>
  <c r="J97" i="3"/>
  <c r="J93" i="3"/>
  <c r="J89" i="3"/>
  <c r="J85" i="3"/>
  <c r="J81" i="3"/>
  <c r="J77" i="3"/>
  <c r="J73" i="3"/>
  <c r="J69" i="3"/>
  <c r="J65" i="3"/>
  <c r="J61" i="3"/>
  <c r="J57" i="3"/>
  <c r="J53" i="3"/>
  <c r="J49" i="3"/>
  <c r="J45" i="3"/>
  <c r="J41" i="3"/>
  <c r="E225" i="3"/>
  <c r="J218" i="3"/>
  <c r="J210" i="3"/>
  <c r="J202" i="3"/>
  <c r="J194" i="3"/>
  <c r="J186" i="3"/>
  <c r="J178" i="3"/>
  <c r="J170" i="3"/>
  <c r="J162" i="3"/>
  <c r="J223" i="3"/>
  <c r="J213" i="3"/>
  <c r="J198" i="3"/>
  <c r="J209" i="3"/>
  <c r="J199" i="3"/>
  <c r="J189" i="3"/>
  <c r="J174" i="3"/>
  <c r="J159" i="3"/>
  <c r="J158" i="3"/>
  <c r="J138" i="3"/>
  <c r="J137" i="3"/>
  <c r="J72" i="3"/>
  <c r="J64" i="3"/>
  <c r="J56" i="3"/>
  <c r="J48" i="3"/>
  <c r="J40" i="3"/>
  <c r="J214" i="3"/>
  <c r="J185" i="3"/>
  <c r="J175" i="3"/>
  <c r="J165" i="3"/>
  <c r="J215" i="3"/>
  <c r="J205" i="3"/>
  <c r="J169" i="3"/>
  <c r="J154" i="3"/>
  <c r="J142" i="3"/>
  <c r="J36" i="3"/>
  <c r="J31" i="3"/>
  <c r="J27" i="3"/>
  <c r="J23" i="3"/>
  <c r="J19" i="3"/>
  <c r="J15" i="3"/>
  <c r="J11" i="3"/>
  <c r="J7" i="3"/>
  <c r="J3" i="3"/>
  <c r="J206" i="3"/>
  <c r="J191" i="3"/>
  <c r="J173" i="3"/>
  <c r="J132" i="3"/>
  <c r="J124" i="3"/>
  <c r="J116" i="3"/>
  <c r="J76" i="3"/>
  <c r="J60" i="3"/>
  <c r="J222" i="3"/>
  <c r="J193" i="3"/>
  <c r="J181" i="3"/>
  <c r="J167" i="3"/>
  <c r="J143" i="3"/>
  <c r="J130" i="3"/>
  <c r="J122" i="3"/>
  <c r="J114" i="3"/>
  <c r="J106" i="3"/>
  <c r="J98" i="3"/>
  <c r="J90" i="3"/>
  <c r="J82" i="3"/>
  <c r="J74" i="3"/>
  <c r="J71" i="3"/>
  <c r="J35" i="3"/>
  <c r="J161" i="3"/>
  <c r="J149" i="3"/>
  <c r="J108" i="3"/>
  <c r="J92" i="3"/>
  <c r="J62" i="3"/>
  <c r="J59" i="3"/>
  <c r="J201" i="3"/>
  <c r="J190" i="3"/>
  <c r="J131" i="3"/>
  <c r="J123" i="3"/>
  <c r="J115" i="3"/>
  <c r="J107" i="3"/>
  <c r="J99" i="3"/>
  <c r="J91" i="3"/>
  <c r="J83" i="3"/>
  <c r="J75" i="3"/>
  <c r="J70" i="3"/>
  <c r="J68" i="3"/>
  <c r="J67" i="3"/>
  <c r="J66" i="3"/>
  <c r="J63" i="3"/>
  <c r="J34" i="3"/>
  <c r="J30" i="3"/>
  <c r="J26" i="3"/>
  <c r="J22" i="3"/>
  <c r="J18" i="3"/>
  <c r="J14" i="3"/>
  <c r="J10" i="3"/>
  <c r="J6" i="3"/>
  <c r="J2" i="3"/>
  <c r="J100" i="3"/>
  <c r="J84" i="3"/>
  <c r="J58" i="3"/>
  <c r="J55" i="3"/>
  <c r="J182" i="3"/>
  <c r="J110" i="3"/>
  <c r="J103" i="3"/>
  <c r="J94" i="3"/>
  <c r="J87" i="3"/>
  <c r="J78" i="3"/>
  <c r="J37" i="3"/>
  <c r="J33" i="3"/>
  <c r="J25" i="3"/>
  <c r="J177" i="3"/>
  <c r="J166" i="3"/>
  <c r="J112" i="3"/>
  <c r="J96" i="3"/>
  <c r="J80" i="3"/>
  <c r="J207" i="3"/>
  <c r="J197" i="3"/>
  <c r="J145" i="3"/>
  <c r="J141" i="3"/>
  <c r="J120" i="3"/>
  <c r="J54" i="3"/>
  <c r="J50" i="3"/>
  <c r="J46" i="3"/>
  <c r="J38" i="3"/>
  <c r="J28" i="3"/>
  <c r="J221" i="3"/>
  <c r="J111" i="3"/>
  <c r="J102" i="3"/>
  <c r="J95" i="3"/>
  <c r="J86" i="3"/>
  <c r="J79" i="3"/>
  <c r="J29" i="3"/>
  <c r="J17" i="3"/>
  <c r="J13" i="3"/>
  <c r="J9" i="3"/>
  <c r="J151" i="3"/>
  <c r="J126" i="3"/>
  <c r="J88" i="3"/>
  <c r="J32" i="3"/>
  <c r="J21" i="3"/>
  <c r="J20" i="3"/>
  <c r="J4" i="3"/>
  <c r="J8" i="3"/>
  <c r="J12" i="3"/>
  <c r="J157" i="3"/>
  <c r="J39" i="3"/>
  <c r="J118" i="3"/>
  <c r="J51" i="3"/>
  <c r="J47" i="3"/>
  <c r="J43" i="3"/>
  <c r="G14" i="3"/>
  <c r="G13" i="3"/>
  <c r="J153" i="3"/>
  <c r="J146" i="3"/>
  <c r="J128" i="3"/>
  <c r="J104" i="3"/>
  <c r="G21" i="3"/>
  <c r="J16" i="3"/>
  <c r="G19" i="3"/>
  <c r="J134" i="3"/>
  <c r="J135" i="3"/>
  <c r="G9" i="3"/>
  <c r="J5" i="3"/>
  <c r="G17" i="3"/>
  <c r="J24" i="3"/>
  <c r="J183" i="3"/>
  <c r="J150" i="3"/>
  <c r="J44" i="3"/>
  <c r="J42" i="3"/>
  <c r="G2" i="3"/>
  <c r="J127" i="3"/>
  <c r="J119" i="3"/>
  <c r="J52" i="3"/>
  <c r="J217" i="3"/>
  <c r="G93" i="3"/>
  <c r="G60" i="3"/>
  <c r="G50" i="3"/>
  <c r="G11" i="3"/>
  <c r="G3" i="3"/>
  <c r="G74" i="3"/>
  <c r="G113" i="3"/>
  <c r="G12" i="3"/>
  <c r="G15" i="3"/>
  <c r="G10" i="3"/>
  <c r="G7" i="3"/>
  <c r="G22" i="3"/>
  <c r="G8" i="3"/>
  <c r="G90" i="3"/>
  <c r="G66" i="3"/>
  <c r="G220" i="3"/>
  <c r="G44" i="3"/>
  <c r="G222" i="3"/>
  <c r="G58" i="3"/>
  <c r="G190" i="3"/>
  <c r="G224" i="3"/>
  <c r="G41" i="3"/>
  <c r="G57" i="3"/>
  <c r="G69" i="3"/>
  <c r="G73" i="3"/>
  <c r="G37" i="3"/>
  <c r="G206" i="3"/>
  <c r="G89" i="3"/>
  <c r="G5" i="3"/>
  <c r="G122" i="3"/>
  <c r="G188" i="3"/>
  <c r="G109" i="3"/>
  <c r="G31" i="3"/>
  <c r="G149" i="3"/>
  <c r="G135" i="3"/>
  <c r="G218" i="3"/>
  <c r="F131" i="3"/>
  <c r="H131" i="3" s="1"/>
  <c r="F147" i="3"/>
  <c r="H147" i="3" s="1"/>
  <c r="F115" i="3"/>
  <c r="F183" i="3"/>
  <c r="H183" i="3" s="1"/>
  <c r="G119" i="3"/>
  <c r="F53" i="3"/>
  <c r="H53" i="3" s="1"/>
  <c r="F108" i="3"/>
  <c r="F163" i="3"/>
  <c r="H163" i="3" s="1"/>
  <c r="F210" i="3"/>
  <c r="F96" i="3"/>
  <c r="H96" i="3" s="1"/>
  <c r="G129" i="3"/>
  <c r="F84" i="3"/>
  <c r="F158" i="3"/>
  <c r="F124" i="3"/>
  <c r="F209" i="3"/>
  <c r="H209" i="3" s="1"/>
  <c r="G196" i="3"/>
  <c r="G16" i="3"/>
  <c r="F207" i="3"/>
  <c r="H207" i="3" s="1"/>
  <c r="G23" i="3"/>
  <c r="G48" i="3"/>
  <c r="G62" i="3"/>
  <c r="F148" i="3"/>
  <c r="H148" i="3" s="1"/>
  <c r="G182" i="3"/>
  <c r="G144" i="3"/>
  <c r="G54" i="3"/>
  <c r="G189" i="3"/>
  <c r="F83" i="3"/>
  <c r="H83" i="3" s="1"/>
  <c r="F100" i="3"/>
  <c r="F98" i="3"/>
  <c r="H98" i="3" s="1"/>
  <c r="F81" i="3"/>
  <c r="H81" i="3" s="1"/>
  <c r="F59" i="3"/>
  <c r="H59" i="3" s="1"/>
  <c r="F110" i="3"/>
  <c r="H110" i="3" s="1"/>
  <c r="F171" i="3"/>
  <c r="H171" i="3" s="1"/>
  <c r="F161" i="3"/>
  <c r="H161" i="3" s="1"/>
  <c r="F80" i="3"/>
  <c r="F112" i="3"/>
  <c r="F70" i="3"/>
  <c r="H70" i="3" s="1"/>
  <c r="F101" i="3"/>
  <c r="H101" i="3" s="1"/>
  <c r="F32" i="3"/>
  <c r="H32" i="3" s="1"/>
  <c r="F26" i="3"/>
  <c r="H26" i="3" s="1"/>
  <c r="F82" i="3"/>
  <c r="H82" i="3" s="1"/>
  <c r="F88" i="3"/>
  <c r="H88" i="3" s="1"/>
  <c r="F186" i="3"/>
  <c r="H186" i="3" s="1"/>
  <c r="F123" i="3"/>
  <c r="H123" i="3" s="1"/>
  <c r="F111" i="3"/>
  <c r="H111" i="3" s="1"/>
  <c r="F104" i="3"/>
  <c r="H104" i="3" s="1"/>
  <c r="F64" i="3"/>
  <c r="H64" i="3" s="1"/>
  <c r="F92" i="3"/>
  <c r="H92" i="3" s="1"/>
  <c r="F68" i="3"/>
  <c r="H68" i="3" s="1"/>
  <c r="F75" i="3"/>
  <c r="H75" i="3" s="1"/>
  <c r="F125" i="3"/>
  <c r="H125" i="3" s="1"/>
  <c r="F142" i="3"/>
  <c r="H142" i="3" s="1"/>
  <c r="F30" i="3"/>
  <c r="H30" i="3" s="1"/>
  <c r="F162" i="3"/>
  <c r="H162" i="3" s="1"/>
  <c r="F212" i="3"/>
  <c r="H212" i="3" s="1"/>
  <c r="F29" i="3"/>
  <c r="H29" i="3" s="1"/>
  <c r="F28" i="3"/>
  <c r="H28" i="3" s="1"/>
  <c r="F165" i="3"/>
  <c r="H165" i="3" s="1"/>
  <c r="F61" i="3"/>
  <c r="H61" i="3" s="1"/>
  <c r="F4" i="3"/>
  <c r="F151" i="3"/>
  <c r="H151" i="3" s="1"/>
  <c r="F168" i="3"/>
  <c r="H168" i="3" s="1"/>
  <c r="G51" i="3"/>
  <c r="F136" i="3"/>
  <c r="H136" i="3" s="1"/>
  <c r="G210" i="3"/>
  <c r="G170" i="3"/>
  <c r="F146" i="3"/>
  <c r="G171" i="3"/>
  <c r="F71" i="3"/>
  <c r="G84" i="3"/>
  <c r="G124" i="3"/>
  <c r="F143" i="3"/>
  <c r="H143" i="3" s="1"/>
  <c r="F164" i="3"/>
  <c r="H164" i="3" s="1"/>
  <c r="G174" i="3"/>
  <c r="G213" i="3"/>
  <c r="G63" i="3"/>
  <c r="F46" i="3"/>
  <c r="G105" i="3"/>
  <c r="G215" i="3"/>
  <c r="F137" i="3"/>
  <c r="G121" i="3"/>
  <c r="G159" i="3"/>
  <c r="F99" i="3"/>
  <c r="G67" i="3"/>
  <c r="G120" i="3"/>
  <c r="G146" i="3"/>
  <c r="G71" i="3"/>
  <c r="G126" i="3"/>
  <c r="H126" i="3" s="1"/>
  <c r="F139" i="3"/>
  <c r="H139" i="3" s="1"/>
  <c r="F79" i="3"/>
  <c r="H79" i="3" s="1"/>
  <c r="F219" i="3"/>
  <c r="H219" i="3" s="1"/>
  <c r="F203" i="3"/>
  <c r="H203" i="3" s="1"/>
  <c r="F65" i="3"/>
  <c r="H65" i="3" s="1"/>
  <c r="G160" i="3"/>
  <c r="F116" i="3"/>
  <c r="H116" i="3" s="1"/>
  <c r="G100" i="3"/>
  <c r="G72" i="3"/>
  <c r="G77" i="3"/>
  <c r="F156" i="3"/>
  <c r="H156" i="3" s="1"/>
  <c r="G164" i="3"/>
  <c r="F213" i="3"/>
  <c r="H213" i="3" s="1"/>
  <c r="F86" i="3"/>
  <c r="H86" i="3" s="1"/>
  <c r="G46" i="3"/>
  <c r="F105" i="3"/>
  <c r="H105" i="3" s="1"/>
  <c r="G4" i="3"/>
  <c r="G80" i="3"/>
  <c r="G95" i="3"/>
  <c r="G112" i="3"/>
  <c r="G115" i="3"/>
  <c r="G201" i="3"/>
  <c r="F215" i="3"/>
  <c r="H215" i="3" s="1"/>
  <c r="G137" i="3"/>
  <c r="F51" i="3"/>
  <c r="H51" i="3" s="1"/>
  <c r="F103" i="3"/>
  <c r="G81" i="3"/>
  <c r="F121" i="3"/>
  <c r="F204" i="3"/>
  <c r="H204" i="3" s="1"/>
  <c r="G139" i="3"/>
  <c r="F159" i="3"/>
  <c r="G99" i="3"/>
  <c r="F178" i="3"/>
  <c r="H178" i="3" s="1"/>
  <c r="F198" i="3"/>
  <c r="H198" i="3" s="1"/>
  <c r="G59" i="3"/>
  <c r="F118" i="3"/>
  <c r="H118" i="3" s="1"/>
  <c r="G26" i="3"/>
  <c r="F47" i="3"/>
  <c r="H47" i="3" s="1"/>
  <c r="G216" i="3"/>
  <c r="F35" i="3"/>
  <c r="H35" i="3" s="1"/>
  <c r="G79" i="3"/>
  <c r="F184" i="3"/>
  <c r="H184" i="3" s="1"/>
  <c r="G209" i="3"/>
  <c r="G47" i="3"/>
  <c r="G176" i="3"/>
  <c r="F16" i="3"/>
  <c r="G197" i="3"/>
  <c r="G91" i="3"/>
  <c r="F208" i="3"/>
  <c r="H208" i="3" s="1"/>
  <c r="G103" i="3"/>
  <c r="F48" i="3"/>
  <c r="F62" i="3"/>
  <c r="G148" i="3"/>
  <c r="F102" i="3"/>
  <c r="H102" i="3" s="1"/>
  <c r="F144" i="3"/>
  <c r="F189" i="3"/>
  <c r="H103" i="3" l="1"/>
  <c r="H74" i="3"/>
  <c r="H108" i="3"/>
  <c r="H89" i="3"/>
  <c r="H206" i="3"/>
  <c r="H50" i="3"/>
  <c r="H182" i="3"/>
  <c r="H170" i="3"/>
  <c r="H176" i="3"/>
  <c r="H17" i="3"/>
  <c r="H138" i="3"/>
  <c r="H159" i="3"/>
  <c r="H124" i="3"/>
  <c r="H8" i="3"/>
  <c r="H218" i="3"/>
  <c r="H190" i="3"/>
  <c r="H224" i="3"/>
  <c r="H90" i="3"/>
  <c r="H2" i="3"/>
  <c r="C18" i="2" s="1"/>
  <c r="H67" i="3"/>
  <c r="H91" i="3"/>
  <c r="H216" i="3"/>
  <c r="H41" i="3"/>
  <c r="H5" i="3"/>
  <c r="H46" i="3"/>
  <c r="H158" i="3"/>
  <c r="H62" i="3"/>
  <c r="H100" i="3"/>
  <c r="H84" i="3"/>
  <c r="H201" i="3"/>
  <c r="H13" i="3"/>
  <c r="H58" i="3"/>
  <c r="H14" i="3"/>
  <c r="H22" i="3"/>
  <c r="H72" i="3"/>
  <c r="H174" i="3"/>
  <c r="H54" i="3"/>
  <c r="H210" i="3"/>
  <c r="H3" i="3"/>
  <c r="H189" i="3"/>
  <c r="H137" i="3"/>
  <c r="H144" i="3"/>
  <c r="H16" i="3"/>
  <c r="H135" i="3"/>
  <c r="H77" i="3"/>
  <c r="H71" i="3"/>
  <c r="H121" i="3"/>
  <c r="H4" i="3"/>
  <c r="H112" i="3"/>
  <c r="H48" i="3"/>
  <c r="H99" i="3"/>
  <c r="H146" i="3"/>
  <c r="H80" i="3"/>
  <c r="H115" i="3"/>
  <c r="H122" i="3"/>
  <c r="H69" i="3"/>
  <c r="H31" i="3"/>
  <c r="H15" i="3"/>
  <c r="H7" i="3"/>
  <c r="H153" i="3"/>
  <c r="H160" i="3"/>
</calcChain>
</file>

<file path=xl/comments1.xml><?xml version="1.0" encoding="utf-8"?>
<comments xmlns="http://schemas.openxmlformats.org/spreadsheetml/2006/main">
  <authors>
    <author/>
  </authors>
  <commentList>
    <comment ref="E2" authorId="0" shapeId="0">
      <text>
        <r>
          <rPr>
            <sz val="10"/>
            <color rgb="FF000000"/>
            <rFont val="Arial"/>
            <scheme val="minor"/>
          </rPr>
          <t>Não, geometria diferente
	-Levi Araujo</t>
        </r>
      </text>
    </comment>
    <comment ref="E3" authorId="0" shapeId="0">
      <text>
        <r>
          <rPr>
            <sz val="10"/>
            <color rgb="FF000000"/>
            <rFont val="Arial"/>
            <scheme val="minor"/>
          </rPr>
          <t>Não, geometria diferente
	-Levi Araujo</t>
        </r>
      </text>
    </comment>
    <comment ref="E4" authorId="0" shapeId="0">
      <text>
        <r>
          <rPr>
            <sz val="10"/>
            <color rgb="FF000000"/>
            <rFont val="Arial"/>
            <scheme val="minor"/>
          </rPr>
          <t>Não, geometria diferente
	-Levi Araujo</t>
        </r>
      </text>
    </comment>
    <comment ref="E6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7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9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10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11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12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13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14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15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17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19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21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22" authorId="0" shapeId="0">
      <text>
        <r>
          <rPr>
            <sz val="10"/>
            <color rgb="FF000000"/>
            <rFont val="Arial"/>
            <scheme val="minor"/>
          </rPr>
          <t>Virou CDP
	-Levi Araujo</t>
        </r>
      </text>
    </comment>
    <comment ref="E113" authorId="0" shapeId="0">
      <text>
        <r>
          <rPr>
            <sz val="10"/>
            <color rgb="FF000000"/>
            <rFont val="Arial"/>
            <scheme val="minor"/>
          </rPr>
          <t>Foi 'sacrificado' para a Ideal
	-Levi Araujo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0"/>
            <color rgb="FF000000"/>
            <rFont val="Arial"/>
            <scheme val="minor"/>
          </rPr>
          <t>Considerando x como o vetor de raiz(2*rho*delta_p) e y como o vetor de vazão, este coeficiente de mínimos quadrados é calculado como &lt;y,x&gt;/&lt;x,x&gt;; onde &lt;&gt; é o produto interno.
	-Levi Araujo</t>
        </r>
      </text>
    </comment>
    <comment ref="J1" authorId="0" shapeId="0">
      <text>
        <r>
          <rPr>
            <sz val="10"/>
            <color rgb="FF000000"/>
            <rFont val="Arial"/>
            <scheme val="minor"/>
          </rPr>
          <t>Considerando x como o vetor de raiz(2*rho*delta_p), y como o vetor de vazão e u como o "muF", este coeficiente de erro de ajuste é calculado como &lt;y-u*x, y-u*x&gt;; onde &lt;&gt; é o produto interno.
	-Levi Araujo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0"/>
            <color rgb="FF000000"/>
            <rFont val="Arial"/>
            <scheme val="minor"/>
          </rPr>
          <t>Considerando x como o vetor de raiz(2*rho*delta_p) e y como o vetor de vazão, este coeficiente de mínimos quadrados é calculado como &lt;y,x&gt;/&lt;x,x&gt;; onde &lt;&gt; é o produto interno.
	-Levi Araujo</t>
        </r>
      </text>
    </comment>
    <comment ref="J1" authorId="0" shapeId="0">
      <text>
        <r>
          <rPr>
            <sz val="10"/>
            <color rgb="FF000000"/>
            <rFont val="Arial"/>
            <scheme val="minor"/>
          </rPr>
          <t>Considerando x como o vetor de raiz(2*rho*delta_p), y como o vetor de vazão e u como o "muF", este coeficiente de erro de ajuste é calculado como &lt;y-u*x, y-u*x&gt;; onde &lt;&gt; é o produto interno.
	-Levi Araujo</t>
        </r>
      </text>
    </comment>
  </commentList>
</comments>
</file>

<file path=xl/sharedStrings.xml><?xml version="1.0" encoding="utf-8"?>
<sst xmlns="http://schemas.openxmlformats.org/spreadsheetml/2006/main" count="1474" uniqueCount="388">
  <si>
    <t>NS</t>
  </si>
  <si>
    <t>Numeração "original"</t>
  </si>
  <si>
    <t>Fabricado por</t>
  </si>
  <si>
    <t>PIS/TR</t>
  </si>
  <si>
    <t>Elegível?</t>
  </si>
  <si>
    <t>Observações</t>
  </si>
  <si>
    <t>Metrologia</t>
  </si>
  <si>
    <t>Furações Lox</t>
  </si>
  <si>
    <t>Furações Etanol</t>
  </si>
  <si>
    <t>Destino</t>
  </si>
  <si>
    <t>Data ensaio a frio oxid</t>
  </si>
  <si>
    <t>Arquivo de dados do ensaio a frio oxid</t>
  </si>
  <si>
    <t>Data ensaio a frio comb</t>
  </si>
  <si>
    <t>Arquivo de dados do ensaio a frio comb</t>
  </si>
  <si>
    <t>Furo médio Lox</t>
  </si>
  <si>
    <t>Furo médio etanol</t>
  </si>
  <si>
    <t>Ângulo médio Lox</t>
  </si>
  <si>
    <t>Ângulo médio etanol</t>
  </si>
  <si>
    <t>001</t>
  </si>
  <si>
    <t>AME</t>
  </si>
  <si>
    <t>PIS 081/APR/2023</t>
  </si>
  <si>
    <t>Fabricado sob o desenho A3-999-92-16-7515-0-5. Colado com cola epoxi, apenas para ter algo para ensaiar</t>
  </si>
  <si>
    <t>Não, pois foi colado</t>
  </si>
  <si>
    <t>1,18/1,18/1,18/1,18</t>
  </si>
  <si>
    <t>0,79/0,79/0,79/0,79</t>
  </si>
  <si>
    <t>APR-EPL</t>
  </si>
  <si>
    <t>002</t>
  </si>
  <si>
    <t>Fabricado sob o desenho A3-999-92-16-7515-0-5.</t>
  </si>
  <si>
    <t>APJ-GQP, RI 22421</t>
  </si>
  <si>
    <t>1,17/1,17/1,17/1,17</t>
  </si>
  <si>
    <t>0,79/0,79/0,78/0,78</t>
  </si>
  <si>
    <t>003</t>
  </si>
  <si>
    <t>0,79/0,78/0,79/0,79</t>
  </si>
  <si>
    <t>004</t>
  </si>
  <si>
    <t>Ideal Usinagem</t>
  </si>
  <si>
    <t>TR 020/2023</t>
  </si>
  <si>
    <t>Soldado na AME em 31 AGO 2023. PIS 188/APJ/2023</t>
  </si>
  <si>
    <t>1,21/1,19/1,2/1,21</t>
  </si>
  <si>
    <t>0,79/0,78/0,78/0,78</t>
  </si>
  <si>
    <t>005</t>
  </si>
  <si>
    <t>1,19/1,18/1,19/1,19</t>
  </si>
  <si>
    <t>0,79/0,78/0,78/0,79</t>
  </si>
  <si>
    <t>Quinto corpo de prova, brasado na terceira fornada do TR 030/2023.</t>
  </si>
  <si>
    <t>Não será realizado</t>
  </si>
  <si>
    <t>006</t>
  </si>
  <si>
    <t>1,2/1,2/1,2/1,2</t>
  </si>
  <si>
    <t>0,76/0,76/0,76/0,76</t>
  </si>
  <si>
    <t>007</t>
  </si>
  <si>
    <t>Em princípio não faz parte do lote piloto do TR020, tendo sido só para testes de fabricação.</t>
  </si>
  <si>
    <t>1,18/1,18/1,17/1,19</t>
  </si>
  <si>
    <t>0,77/0,77/0,77/0,77</t>
  </si>
  <si>
    <t>Quarto corpo de prova, brasado na terceira fornada do TR 030/2023.</t>
  </si>
  <si>
    <t>008</t>
  </si>
  <si>
    <t>1,17/1,18/1,17/1,17</t>
  </si>
  <si>
    <t>0,77/0,77/0,78/0,78</t>
  </si>
  <si>
    <t>009</t>
  </si>
  <si>
    <t>1,16/1,16/1,16/1,16</t>
  </si>
  <si>
    <t>0,78/0,78/0,77/0,76</t>
  </si>
  <si>
    <t>010</t>
  </si>
  <si>
    <t>0,76/0,77/0,78/0,78</t>
  </si>
  <si>
    <t>011</t>
  </si>
  <si>
    <t>1,19/1,18/1,18/1,17</t>
  </si>
  <si>
    <t>0,77/0,76/0,77/0,78</t>
  </si>
  <si>
    <t>012</t>
  </si>
  <si>
    <t>1,18/1,17/1,17/1,19</t>
  </si>
  <si>
    <t>013</t>
  </si>
  <si>
    <t>1,17/1,17/1,19/1,17</t>
  </si>
  <si>
    <t>0,77/0,79/0,78/0,78</t>
  </si>
  <si>
    <t>014</t>
  </si>
  <si>
    <t>Em princípio faz parte do lote piloto do TR020</t>
  </si>
  <si>
    <t>Corte e embutimento, não ganhou NS</t>
  </si>
  <si>
    <t>015</t>
  </si>
  <si>
    <t>016</t>
  </si>
  <si>
    <t>017</t>
  </si>
  <si>
    <t>018</t>
  </si>
  <si>
    <t>019</t>
  </si>
  <si>
    <t>020</t>
  </si>
  <si>
    <t>APR-EPL. Falta lixar e renumerar</t>
  </si>
  <si>
    <t>021</t>
  </si>
  <si>
    <t>Em princípio faz parte do lote oficial do TR020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</si>
  <si>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</si>
  <si>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</si>
  <si>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</si>
  <si>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</si>
  <si>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</si>
  <si>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</si>
  <si>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</si>
  <si>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</si>
  <si>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</si>
  <si>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</si>
  <si>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</si>
  <si>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</si>
  <si>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 xml:space="preserve">Refugado IDEAL, não retrabalhado. Só usar em caso de urgência 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</si>
  <si>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</si>
  <si>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</si>
  <si>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</si>
  <si>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</si>
  <si>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</si>
  <si>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</si>
  <si>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</si>
  <si>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</si>
  <si>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</si>
  <si>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</si>
  <si>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Reparos na IDEAL; Devolvido, falta renumerar</t>
  </si>
  <si>
    <t>044</t>
  </si>
  <si>
    <t>045</t>
  </si>
  <si>
    <t>046</t>
  </si>
  <si>
    <t>047</t>
  </si>
  <si>
    <t>APR-EPL? Cortado?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</si>
  <si>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</si>
  <si>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</si>
  <si>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</si>
  <si>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</si>
  <si>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</si>
  <si>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</si>
  <si>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</si>
  <si>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</si>
  <si>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</si>
  <si>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</si>
  <si>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</si>
  <si>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</si>
  <si>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</si>
  <si>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</si>
  <si>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</si>
  <si>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</si>
  <si>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</si>
  <si>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</si>
  <si>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</si>
  <si>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</si>
  <si>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</si>
  <si>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</si>
  <si>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</si>
  <si>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</si>
  <si>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</si>
  <si>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</si>
  <si>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</si>
  <si>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</si>
  <si>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</si>
  <si>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</si>
  <si>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</si>
  <si>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</si>
  <si>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</si>
  <si>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</si>
  <si>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</si>
  <si>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</si>
  <si>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</si>
  <si>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</si>
  <si>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</si>
  <si>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</si>
  <si>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</si>
  <si>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</si>
  <si>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</si>
  <si>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</si>
  <si>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</si>
  <si>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</si>
  <si>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</si>
  <si>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</si>
  <si>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</si>
  <si>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</si>
  <si>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</si>
  <si>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</si>
  <si>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</si>
  <si>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</si>
  <si>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</si>
  <si>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</si>
  <si>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</si>
  <si>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</si>
  <si>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</si>
  <si>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</si>
  <si>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</si>
  <si>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</si>
  <si>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Foi entregue para ser cortado pela Ideal para inspeção de solda. Escolhido por ter muF de Lox muito fora e km desfavorável.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</si>
  <si>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</si>
  <si>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</si>
  <si>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</si>
  <si>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</si>
  <si>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</si>
  <si>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</si>
  <si>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</si>
  <si>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</si>
  <si>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</si>
  <si>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</si>
  <si>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</si>
  <si>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</si>
  <si>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</si>
  <si>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</si>
  <si>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</si>
  <si>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</si>
  <si>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</si>
  <si>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</si>
  <si>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</si>
  <si>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</si>
  <si>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</si>
  <si>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</si>
  <si>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</si>
  <si>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</si>
  <si>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</si>
  <si>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</si>
  <si>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</si>
  <si>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</si>
  <si>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</si>
  <si>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</si>
  <si>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</si>
  <si>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</si>
  <si>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</si>
  <si>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</si>
  <si>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</si>
  <si>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</si>
  <si>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</si>
  <si>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</si>
  <si>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</si>
  <si>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</si>
  <si>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</si>
  <si>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</si>
  <si>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</si>
  <si>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</si>
  <si>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</si>
  <si>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</si>
  <si>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</si>
  <si>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</si>
  <si>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</si>
  <si>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</si>
  <si>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</si>
  <si>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</si>
  <si>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</si>
  <si>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</si>
  <si>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</si>
  <si>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</si>
  <si>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</si>
  <si>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</si>
  <si>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</si>
  <si>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</si>
  <si>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</si>
  <si>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</si>
  <si>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</si>
  <si>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</si>
  <si>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</si>
  <si>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</si>
  <si>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</si>
  <si>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</si>
  <si>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</si>
  <si>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</si>
  <si>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</si>
  <si>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</si>
  <si>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</si>
  <si>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</si>
  <si>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</si>
  <si>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</si>
  <si>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</si>
  <si>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</si>
  <si>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</si>
  <si>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</si>
  <si>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</si>
  <si>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</si>
  <si>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Com Hugo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</si>
  <si>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</si>
  <si>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</si>
  <si>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</si>
  <si>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</si>
  <si>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</si>
  <si>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</si>
  <si>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</si>
  <si>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</si>
  <si>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</si>
  <si>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</si>
  <si>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</si>
  <si>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</si>
  <si>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</si>
  <si>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</si>
  <si>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</si>
  <si>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</si>
  <si>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</si>
  <si>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</si>
  <si>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</si>
  <si>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</si>
  <si>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</si>
  <si>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</si>
  <si>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</si>
  <si>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</si>
  <si>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</si>
  <si>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</si>
  <si>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</si>
  <si>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</si>
  <si>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</si>
  <si>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</si>
  <si>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S/N</t>
  </si>
  <si>
    <t>APR-EPL, não ensaiado</t>
  </si>
  <si>
    <t>222</t>
  </si>
  <si>
    <t>TR 020/2024</t>
  </si>
  <si>
    <t>223</t>
  </si>
  <si>
    <t>TR 020/2025</t>
  </si>
  <si>
    <t>224</t>
  </si>
  <si>
    <t>TR 020/2026</t>
  </si>
  <si>
    <t>225</t>
  </si>
  <si>
    <t>TR 020/2027</t>
  </si>
  <si>
    <t>226</t>
  </si>
  <si>
    <t>TR 020/2028</t>
  </si>
  <si>
    <t>227</t>
  </si>
  <si>
    <t>TR 020/2029</t>
  </si>
  <si>
    <t>228</t>
  </si>
  <si>
    <t>TR 020/2030</t>
  </si>
  <si>
    <t>229</t>
  </si>
  <si>
    <t>TR 020/2031</t>
  </si>
  <si>
    <t>230</t>
  </si>
  <si>
    <t>TR 020/2032</t>
  </si>
  <si>
    <t>231</t>
  </si>
  <si>
    <t>TR 020/2033</t>
  </si>
  <si>
    <t>232</t>
  </si>
  <si>
    <t>TR 020/2034</t>
  </si>
  <si>
    <t>233</t>
  </si>
  <si>
    <t>TR 020/2035</t>
  </si>
  <si>
    <t>234</t>
  </si>
  <si>
    <t>TR 020/2036</t>
  </si>
  <si>
    <t>235</t>
  </si>
  <si>
    <t>TR 020/2037</t>
  </si>
  <si>
    <t>Vazao nominal oxidante (g/s)</t>
  </si>
  <si>
    <t>DELTA P nominal de oxidante (bar)</t>
  </si>
  <si>
    <t>DELTA P nominal de oxidante com água (bar)</t>
  </si>
  <si>
    <t>muF nominal oxidante (SI) - água</t>
  </si>
  <si>
    <t>Vazao nominal combustível (g/s)</t>
  </si>
  <si>
    <t>DELTA P nominal de combustível (bar)</t>
  </si>
  <si>
    <t>DELTA P nominal de combustível com água (bar)</t>
  </si>
  <si>
    <t>muF nominal combustível (SI) - água</t>
  </si>
  <si>
    <t>Area 1 furo, m²</t>
  </si>
  <si>
    <t>diam furo, mm</t>
  </si>
  <si>
    <t>ELEGÍVEIS:</t>
  </si>
  <si>
    <t>ÚLTIMO ENSAIO</t>
  </si>
  <si>
    <t>ENSAIADOS:</t>
  </si>
  <si>
    <t>muF médio (oxid) dos elegíveis</t>
  </si>
  <si>
    <t>muF médio (comb) dos elegíveis</t>
  </si>
  <si>
    <t>Eleg?</t>
  </si>
  <si>
    <t>muF oxid</t>
  </si>
  <si>
    <t>muF comb</t>
  </si>
  <si>
    <t>desvio da med normalizado, muF oxid</t>
  </si>
  <si>
    <t>desvio da med, muF comb</t>
  </si>
  <si>
    <t>soma desvios²</t>
  </si>
  <si>
    <t>muF oxid med eleg</t>
  </si>
  <si>
    <t>muF comb med eleg</t>
  </si>
  <si>
    <t>MED</t>
  </si>
  <si>
    <t>Delta p, bar</t>
  </si>
  <si>
    <t>raiz(2 * rho * delta p), SI</t>
  </si>
  <si>
    <t>Vazões, g/s</t>
  </si>
  <si>
    <t>MU_F oxid ajustado (SI)</t>
  </si>
  <si>
    <t>erro de ajuste</t>
  </si>
  <si>
    <t>erro (rel teórico)</t>
  </si>
  <si>
    <t>erro previsto na pressão</t>
  </si>
  <si>
    <t xml:space="preserve">Delta p, bar				</t>
  </si>
  <si>
    <t xml:space="preserve">raiz(2 * rho * delta p), SI				</t>
  </si>
  <si>
    <t>MU_F comb ajustado (SI)</t>
  </si>
  <si>
    <t>Furo médio OXID</t>
  </si>
  <si>
    <t>MU_F OXID</t>
  </si>
  <si>
    <t>Furo médio COMB</t>
  </si>
  <si>
    <t>MU_F COMB</t>
  </si>
  <si>
    <t>CÓDIGO DO INJETOR</t>
  </si>
  <si>
    <t>TIPO DE ENSAIO</t>
  </si>
  <si>
    <t>DATA DA MEDIÇÃO DO LABVIEW</t>
  </si>
  <si>
    <t>MEDIÇÃO LABVIEW</t>
  </si>
  <si>
    <t>DATA DA FOTO</t>
  </si>
  <si>
    <t>FOTO DO ÂNGULO</t>
  </si>
  <si>
    <t>ÂNGULO MEDIDO NO SOFTWARE GIMP
(GRAUS APROXIMADOS)</t>
  </si>
  <si>
    <t>MÉDIA</t>
  </si>
  <si>
    <t>MÍNIMA</t>
  </si>
  <si>
    <t>MÁXIMA</t>
  </si>
  <si>
    <t>DESVIO-PADRÃO</t>
  </si>
  <si>
    <t>OBSERVAÇÃO(ÕES)</t>
  </si>
  <si>
    <t>Oxidante/LOX</t>
  </si>
  <si>
    <t>OK</t>
  </si>
  <si>
    <t>78.00</t>
  </si>
  <si>
    <t>76.00</t>
  </si>
  <si>
    <t>79.00</t>
  </si>
  <si>
    <t>1.41</t>
  </si>
  <si>
    <t>-</t>
  </si>
  <si>
    <t>81.67</t>
  </si>
  <si>
    <t>81.00</t>
  </si>
  <si>
    <t>82.00</t>
  </si>
  <si>
    <t>0.47</t>
  </si>
  <si>
    <t>N/A</t>
  </si>
  <si>
    <t>83.00</t>
  </si>
  <si>
    <t>0.00</t>
  </si>
  <si>
    <t>86.00</t>
  </si>
  <si>
    <t>84.00</t>
  </si>
  <si>
    <t>Combustível/Etanol</t>
  </si>
  <si>
    <t>116.00</t>
  </si>
  <si>
    <t>117.00</t>
  </si>
  <si>
    <t>124.00</t>
  </si>
  <si>
    <t>121.00</t>
  </si>
  <si>
    <t>118.00</t>
  </si>
  <si>
    <t>Número de 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</si>
</sst>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yy"/>
    <numFmt numFmtId="165" formatCode="0.0000E+00"/>
    <numFmt numFmtId="166" formatCode="0.000E+00"/>
    <numFmt numFmtId="167" formatCode="d/m/yyyy"/>
  </numFmts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&quot;Arial&quot;"/>
    </font>
    <font>
      <sz val="10"/>
      <color theme="1"/>
      <name val="Arial"/>
      <scheme val="minor"/>
    </font>
    <font>
      <sz val="10"/>
      <color rgb="FFB7B7B7"/>
      <name val="Arial"/>
      <scheme val="minor"/>
    </font>
    <font>
      <sz val="9"/>
      <color rgb="FFF7981D"/>
      <name val="Arial"/>
      <scheme val="minor"/>
    </font>
    <font>
      <sz val="8"/>
      <color rgb="FF000000"/>
      <name val="&quot;Calibri&quot;"/>
    </font>
    <font>
      <b/>
      <sz val="11"/>
      <color rgb="FF000000"/>
      <name val="&quot;Book Antiqua&quot;"/>
    </font>
    <font>
      <sz val="10"/>
      <name val="Arial"/>
    </font>
    <font>
      <sz val="11"/>
      <color rgb="FF000000"/>
      <name val="Calibri"/>
    </font>
    <font>
      <sz val="11"/>
      <color rgb="FF000000"/>
      <name val="&quot;Book Antiqua&quot;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3" fontId="3" fillId="0" borderId="0" xfId="0" applyNumberFormat="1" applyFont="1" applyAlignment="1"/>
    <xf numFmtId="164" fontId="3" fillId="0" borderId="0" xfId="0" applyNumberFormat="1" applyFont="1" applyAlignment="1"/>
    <xf numFmtId="0" fontId="3" fillId="0" borderId="0" xfId="0" applyFont="1"/>
    <xf numFmtId="164" fontId="3" fillId="0" borderId="0" xfId="0" applyNumberFormat="1" applyFont="1" applyAlignment="1"/>
    <xf numFmtId="0" fontId="3" fillId="2" borderId="0" xfId="0" applyFont="1" applyFill="1"/>
    <xf numFmtId="14" fontId="3" fillId="0" borderId="0" xfId="0" applyNumberFormat="1" applyFont="1"/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49" fontId="1" fillId="0" borderId="0" xfId="0" applyNumberFormat="1" applyFont="1"/>
    <xf numFmtId="0" fontId="4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3" fillId="0" borderId="0" xfId="0" applyNumberFormat="1" applyFont="1" applyAlignment="1"/>
    <xf numFmtId="165" fontId="3" fillId="0" borderId="0" xfId="0" applyNumberFormat="1" applyFont="1" applyAlignment="1"/>
    <xf numFmtId="165" fontId="3" fillId="0" borderId="0" xfId="0" applyNumberFormat="1" applyFont="1"/>
    <xf numFmtId="49" fontId="3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>
      <alignment wrapText="1"/>
    </xf>
    <xf numFmtId="11" fontId="3" fillId="0" borderId="0" xfId="0" applyNumberFormat="1" applyFont="1"/>
    <xf numFmtId="166" fontId="3" fillId="0" borderId="0" xfId="0" applyNumberFormat="1" applyFont="1"/>
    <xf numFmtId="0" fontId="1" fillId="5" borderId="0" xfId="0" applyFont="1" applyFill="1" applyAlignment="1"/>
    <xf numFmtId="0" fontId="3" fillId="5" borderId="0" xfId="0" applyFont="1" applyFill="1" applyAlignment="1"/>
    <xf numFmtId="0" fontId="3" fillId="5" borderId="0" xfId="0" applyFont="1" applyFill="1"/>
    <xf numFmtId="165" fontId="3" fillId="5" borderId="0" xfId="0" applyNumberFormat="1" applyFont="1" applyFill="1"/>
    <xf numFmtId="0" fontId="1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>
      <alignment horizontal="right"/>
    </xf>
    <xf numFmtId="49" fontId="1" fillId="6" borderId="0" xfId="0" applyNumberFormat="1" applyFont="1" applyFill="1" applyAlignment="1"/>
    <xf numFmtId="0" fontId="3" fillId="6" borderId="0" xfId="0" applyFont="1" applyFill="1" applyAlignment="1"/>
    <xf numFmtId="0" fontId="3" fillId="6" borderId="0" xfId="0" applyFont="1" applyFill="1"/>
    <xf numFmtId="10" fontId="3" fillId="6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/>
    <xf numFmtId="167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7" fillId="0" borderId="0" xfId="0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164" fontId="10" fillId="0" borderId="0" xfId="0" applyNumberFormat="1" applyFont="1" applyAlignment="1">
      <alignment horizontal="center"/>
    </xf>
    <xf numFmtId="0" fontId="9" fillId="0" borderId="0" xfId="0" applyFont="1" applyAlignment="1"/>
    <xf numFmtId="0" fontId="7" fillId="0" borderId="3" xfId="0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/>
    <xf numFmtId="164" fontId="10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7" fillId="0" borderId="1" xfId="0" applyFont="1" applyBorder="1" applyAlignment="1">
      <alignment horizontal="center"/>
    </xf>
    <xf numFmtId="0" fontId="8" fillId="0" borderId="3" xfId="0" applyFont="1" applyBorder="1"/>
    <xf numFmtId="0" fontId="7" fillId="0" borderId="2" xfId="0" applyFont="1" applyBorder="1" applyAlignment="1">
      <alignment horizontal="center"/>
    </xf>
    <xf numFmtId="0" fontId="8" fillId="0" borderId="2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Vazao_agua_LHP_comb!$I$1</c:f>
              <c:strCache>
                <c:ptCount val="1"/>
                <c:pt idx="0">
                  <c:v>MU_F comb ajustado (SI)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'A3-999-92-16-7565-0-0'!$A$2:$A$1000</c:f>
              <c:strCache>
                <c:ptCount val="238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9">
                  <c:v>018</c:v>
                </c:pt>
                <c:pt idx="20">
                  <c:v>019</c:v>
                </c:pt>
                <c:pt idx="22">
                  <c:v>020</c:v>
                </c:pt>
                <c:pt idx="23">
                  <c:v>021</c:v>
                </c:pt>
                <c:pt idx="24">
                  <c:v>022</c:v>
                </c:pt>
                <c:pt idx="25">
                  <c:v>023</c:v>
                </c:pt>
                <c:pt idx="26">
                  <c:v>024</c:v>
                </c:pt>
                <c:pt idx="27">
                  <c:v>025</c:v>
                </c:pt>
                <c:pt idx="28">
                  <c:v>026</c:v>
                </c:pt>
                <c:pt idx="29">
                  <c:v>027</c:v>
                </c:pt>
                <c:pt idx="30">
                  <c:v>028</c:v>
                </c:pt>
                <c:pt idx="31">
                  <c:v>029</c:v>
                </c:pt>
                <c:pt idx="32">
                  <c:v>030</c:v>
                </c:pt>
                <c:pt idx="33">
                  <c:v>031</c:v>
                </c:pt>
                <c:pt idx="34">
                  <c:v>032</c:v>
                </c:pt>
                <c:pt idx="35">
                  <c:v>033</c:v>
                </c:pt>
                <c:pt idx="36">
                  <c:v>034</c:v>
                </c:pt>
                <c:pt idx="37">
                  <c:v>035</c:v>
                </c:pt>
                <c:pt idx="38">
                  <c:v>036</c:v>
                </c:pt>
                <c:pt idx="39">
                  <c:v>037</c:v>
                </c:pt>
                <c:pt idx="40">
                  <c:v>038</c:v>
                </c:pt>
                <c:pt idx="41">
                  <c:v>039</c:v>
                </c:pt>
                <c:pt idx="42">
                  <c:v>040</c:v>
                </c:pt>
                <c:pt idx="43">
                  <c:v>041</c:v>
                </c:pt>
                <c:pt idx="44">
                  <c:v>042</c:v>
                </c:pt>
                <c:pt idx="45">
                  <c:v>043</c:v>
                </c:pt>
                <c:pt idx="46">
                  <c:v>044</c:v>
                </c:pt>
                <c:pt idx="47">
                  <c:v>045</c:v>
                </c:pt>
                <c:pt idx="48">
                  <c:v>046</c:v>
                </c:pt>
                <c:pt idx="49">
                  <c:v>047</c:v>
                </c:pt>
                <c:pt idx="50">
                  <c:v>048</c:v>
                </c:pt>
                <c:pt idx="51">
                  <c:v>049</c:v>
                </c:pt>
                <c:pt idx="52">
                  <c:v>050</c:v>
                </c:pt>
                <c:pt idx="53">
                  <c:v>051</c:v>
                </c:pt>
                <c:pt idx="54">
                  <c:v>052</c:v>
                </c:pt>
                <c:pt idx="55">
                  <c:v>053</c:v>
                </c:pt>
                <c:pt idx="56">
                  <c:v>054</c:v>
                </c:pt>
                <c:pt idx="57">
                  <c:v>055</c:v>
                </c:pt>
                <c:pt idx="58">
                  <c:v>056</c:v>
                </c:pt>
                <c:pt idx="59">
                  <c:v>057</c:v>
                </c:pt>
                <c:pt idx="60">
                  <c:v>058</c:v>
                </c:pt>
                <c:pt idx="61">
                  <c:v>059</c:v>
                </c:pt>
                <c:pt idx="62">
                  <c:v>060</c:v>
                </c:pt>
                <c:pt idx="63">
                  <c:v>061</c:v>
                </c:pt>
                <c:pt idx="64">
                  <c:v>062</c:v>
                </c:pt>
                <c:pt idx="65">
                  <c:v>063</c:v>
                </c:pt>
                <c:pt idx="66">
                  <c:v>064</c:v>
                </c:pt>
                <c:pt idx="67">
                  <c:v>065</c:v>
                </c:pt>
                <c:pt idx="68">
                  <c:v>066</c:v>
                </c:pt>
                <c:pt idx="69">
                  <c:v>067</c:v>
                </c:pt>
                <c:pt idx="70">
                  <c:v>068</c:v>
                </c:pt>
                <c:pt idx="71">
                  <c:v>069</c:v>
                </c:pt>
                <c:pt idx="72">
                  <c:v>070</c:v>
                </c:pt>
                <c:pt idx="73">
                  <c:v>071</c:v>
                </c:pt>
                <c:pt idx="74">
                  <c:v>072</c:v>
                </c:pt>
                <c:pt idx="75">
                  <c:v>073</c:v>
                </c:pt>
                <c:pt idx="76">
                  <c:v>074</c:v>
                </c:pt>
                <c:pt idx="77">
                  <c:v>075</c:v>
                </c:pt>
                <c:pt idx="78">
                  <c:v>076</c:v>
                </c:pt>
                <c:pt idx="79">
                  <c:v>077</c:v>
                </c:pt>
                <c:pt idx="80">
                  <c:v>078</c:v>
                </c:pt>
                <c:pt idx="81">
                  <c:v>079</c:v>
                </c:pt>
                <c:pt idx="82">
                  <c:v>080</c:v>
                </c:pt>
                <c:pt idx="83">
                  <c:v>081</c:v>
                </c:pt>
                <c:pt idx="84">
                  <c:v>082</c:v>
                </c:pt>
                <c:pt idx="85">
                  <c:v>083</c:v>
                </c:pt>
                <c:pt idx="86">
                  <c:v>084</c:v>
                </c:pt>
                <c:pt idx="87">
                  <c:v>085</c:v>
                </c:pt>
                <c:pt idx="88">
                  <c:v>086</c:v>
                </c:pt>
                <c:pt idx="89">
                  <c:v>087</c:v>
                </c:pt>
                <c:pt idx="90">
                  <c:v>088</c:v>
                </c:pt>
                <c:pt idx="91">
                  <c:v>089</c:v>
                </c:pt>
                <c:pt idx="92">
                  <c:v>090</c:v>
                </c:pt>
                <c:pt idx="93">
                  <c:v>091</c:v>
                </c:pt>
                <c:pt idx="94">
                  <c:v>092</c:v>
                </c:pt>
                <c:pt idx="95">
                  <c:v>093</c:v>
                </c:pt>
                <c:pt idx="96">
                  <c:v>094</c:v>
                </c:pt>
                <c:pt idx="97">
                  <c:v>095</c:v>
                </c:pt>
                <c:pt idx="98">
                  <c:v>096</c:v>
                </c:pt>
                <c:pt idx="99">
                  <c:v>097</c:v>
                </c:pt>
                <c:pt idx="100">
                  <c:v>098</c:v>
                </c:pt>
                <c:pt idx="101">
                  <c:v>099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</c:strCache>
            </c:strRef>
          </c:cat>
          <c:val>
            <c:numRef>
              <c:f>Vazao_agua_LHP_comb!$I$2:$I$1000</c:f>
              <c:numCache>
                <c:formatCode>0.000E+00</c:formatCode>
                <c:ptCount val="999"/>
                <c:pt idx="0">
                  <c:v>1.3886047507177241E-6</c:v>
                </c:pt>
                <c:pt idx="1">
                  <c:v>1.2409250957415055E-6</c:v>
                </c:pt>
                <c:pt idx="2">
                  <c:v>1.1677456424552334E-6</c:v>
                </c:pt>
                <c:pt idx="3">
                  <c:v>1.1997201863727344E-6</c:v>
                </c:pt>
                <c:pt idx="4">
                  <c:v>0</c:v>
                </c:pt>
                <c:pt idx="5">
                  <c:v>1.2820461323611543E-6</c:v>
                </c:pt>
                <c:pt idx="6">
                  <c:v>1.0988793570286208E-6</c:v>
                </c:pt>
                <c:pt idx="7">
                  <c:v>1.1391912197694986E-6</c:v>
                </c:pt>
                <c:pt idx="8">
                  <c:v>1.3132376663970982E-6</c:v>
                </c:pt>
                <c:pt idx="9">
                  <c:v>1.1773359356012955E-6</c:v>
                </c:pt>
                <c:pt idx="10">
                  <c:v>1.2411281207161407E-6</c:v>
                </c:pt>
                <c:pt idx="11">
                  <c:v>1.2569839940700697E-6</c:v>
                </c:pt>
                <c:pt idx="12">
                  <c:v>1.3722015866182193E-6</c:v>
                </c:pt>
                <c:pt idx="13">
                  <c:v>1.3430805525408836E-6</c:v>
                </c:pt>
                <c:pt idx="14">
                  <c:v>0</c:v>
                </c:pt>
                <c:pt idx="15">
                  <c:v>1.3439449385616054E-6</c:v>
                </c:pt>
                <c:pt idx="16">
                  <c:v>1.3527673779902047E-6</c:v>
                </c:pt>
                <c:pt idx="17">
                  <c:v>1.3457295623863042E-6</c:v>
                </c:pt>
                <c:pt idx="18">
                  <c:v>0</c:v>
                </c:pt>
                <c:pt idx="19">
                  <c:v>1.3299545254588088E-6</c:v>
                </c:pt>
                <c:pt idx="20">
                  <c:v>1.3783761177654318E-6</c:v>
                </c:pt>
                <c:pt idx="21">
                  <c:v>0</c:v>
                </c:pt>
                <c:pt idx="22">
                  <c:v>1.3564298742549963E-6</c:v>
                </c:pt>
                <c:pt idx="23">
                  <c:v>1.3170693926904822E-6</c:v>
                </c:pt>
                <c:pt idx="24">
                  <c:v>1.3425719931457795E-6</c:v>
                </c:pt>
                <c:pt idx="25">
                  <c:v>1.3505692159453185E-6</c:v>
                </c:pt>
                <c:pt idx="26">
                  <c:v>1.3213252777786645E-6</c:v>
                </c:pt>
                <c:pt idx="27">
                  <c:v>1.3430769633509574E-6</c:v>
                </c:pt>
                <c:pt idx="28">
                  <c:v>1.2439320251202231E-6</c:v>
                </c:pt>
                <c:pt idx="29">
                  <c:v>1.394831181253271E-6</c:v>
                </c:pt>
                <c:pt idx="30">
                  <c:v>1.3261982664843728E-6</c:v>
                </c:pt>
                <c:pt idx="31">
                  <c:v>1.3386517334879216E-6</c:v>
                </c:pt>
                <c:pt idx="32">
                  <c:v>1.3307062633696161E-6</c:v>
                </c:pt>
                <c:pt idx="33">
                  <c:v>1.37598162281025E-6</c:v>
                </c:pt>
                <c:pt idx="34">
                  <c:v>1.3490165503338079E-6</c:v>
                </c:pt>
                <c:pt idx="35">
                  <c:v>0</c:v>
                </c:pt>
                <c:pt idx="36">
                  <c:v>1.5513679249496421E-6</c:v>
                </c:pt>
                <c:pt idx="37">
                  <c:v>1.3246862031081928E-6</c:v>
                </c:pt>
                <c:pt idx="38">
                  <c:v>1.3702778332747326E-6</c:v>
                </c:pt>
                <c:pt idx="39">
                  <c:v>1.3520753093161174E-6</c:v>
                </c:pt>
                <c:pt idx="40">
                  <c:v>1.3889377648563934E-6</c:v>
                </c:pt>
                <c:pt idx="41">
                  <c:v>1.3838648084233183E-6</c:v>
                </c:pt>
                <c:pt idx="42">
                  <c:v>1.3535751786105771E-6</c:v>
                </c:pt>
                <c:pt idx="43">
                  <c:v>1.3544473098143992E-6</c:v>
                </c:pt>
                <c:pt idx="44">
                  <c:v>1.3541011725960985E-6</c:v>
                </c:pt>
                <c:pt idx="45">
                  <c:v>0</c:v>
                </c:pt>
                <c:pt idx="46">
                  <c:v>0</c:v>
                </c:pt>
                <c:pt idx="47">
                  <c:v>1.3536661767100347E-6</c:v>
                </c:pt>
                <c:pt idx="48">
                  <c:v>0</c:v>
                </c:pt>
                <c:pt idx="49">
                  <c:v>0</c:v>
                </c:pt>
                <c:pt idx="50">
                  <c:v>1.3418320469942602E-6</c:v>
                </c:pt>
                <c:pt idx="51">
                  <c:v>1.3527112648720564E-6</c:v>
                </c:pt>
                <c:pt idx="52">
                  <c:v>0</c:v>
                </c:pt>
                <c:pt idx="53">
                  <c:v>1.3704313926444639E-6</c:v>
                </c:pt>
                <c:pt idx="54">
                  <c:v>0</c:v>
                </c:pt>
                <c:pt idx="55">
                  <c:v>1.3689868039021352E-6</c:v>
                </c:pt>
                <c:pt idx="56">
                  <c:v>1.3687638853334156E-6</c:v>
                </c:pt>
                <c:pt idx="57">
                  <c:v>1.3933794061300389E-6</c:v>
                </c:pt>
                <c:pt idx="58">
                  <c:v>1.3212834762885243E-6</c:v>
                </c:pt>
                <c:pt idx="59">
                  <c:v>1.3398728284591052E-6</c:v>
                </c:pt>
                <c:pt idx="60">
                  <c:v>1.3992677205083401E-6</c:v>
                </c:pt>
                <c:pt idx="61">
                  <c:v>0</c:v>
                </c:pt>
                <c:pt idx="62">
                  <c:v>0</c:v>
                </c:pt>
                <c:pt idx="63">
                  <c:v>1.3251689404517473E-6</c:v>
                </c:pt>
                <c:pt idx="64">
                  <c:v>1.3728153770643266E-6</c:v>
                </c:pt>
                <c:pt idx="65">
                  <c:v>1.3535049745382216E-6</c:v>
                </c:pt>
                <c:pt idx="66">
                  <c:v>1.3143100308222424E-6</c:v>
                </c:pt>
                <c:pt idx="67">
                  <c:v>1.2983758127058784E-6</c:v>
                </c:pt>
                <c:pt idx="68">
                  <c:v>1.3404010739294148E-6</c:v>
                </c:pt>
                <c:pt idx="69">
                  <c:v>0</c:v>
                </c:pt>
                <c:pt idx="70">
                  <c:v>1.6013863732589399E-6</c:v>
                </c:pt>
                <c:pt idx="71">
                  <c:v>1.3124612832730798E-6</c:v>
                </c:pt>
                <c:pt idx="72">
                  <c:v>1.3281421479759053E-6</c:v>
                </c:pt>
                <c:pt idx="73">
                  <c:v>1.324140712060003E-6</c:v>
                </c:pt>
                <c:pt idx="74">
                  <c:v>1.3353351097311065E-6</c:v>
                </c:pt>
                <c:pt idx="75">
                  <c:v>1.3712248552245247E-6</c:v>
                </c:pt>
                <c:pt idx="76">
                  <c:v>0</c:v>
                </c:pt>
                <c:pt idx="77">
                  <c:v>0</c:v>
                </c:pt>
                <c:pt idx="78">
                  <c:v>1.3768796143798821E-6</c:v>
                </c:pt>
                <c:pt idx="79">
                  <c:v>1.3242578732632557E-6</c:v>
                </c:pt>
                <c:pt idx="80">
                  <c:v>0</c:v>
                </c:pt>
                <c:pt idx="81">
                  <c:v>0</c:v>
                </c:pt>
                <c:pt idx="82">
                  <c:v>1.3462224679139424E-6</c:v>
                </c:pt>
                <c:pt idx="83">
                  <c:v>1.3850677779396628E-6</c:v>
                </c:pt>
                <c:pt idx="84">
                  <c:v>1.443311943940548E-6</c:v>
                </c:pt>
                <c:pt idx="85">
                  <c:v>1.3611240061904171E-6</c:v>
                </c:pt>
                <c:pt idx="86">
                  <c:v>0</c:v>
                </c:pt>
                <c:pt idx="87">
                  <c:v>1.476199979528225E-6</c:v>
                </c:pt>
                <c:pt idx="88">
                  <c:v>1.4349158513451575E-6</c:v>
                </c:pt>
                <c:pt idx="89">
                  <c:v>1.4086324574702588E-6</c:v>
                </c:pt>
                <c:pt idx="90">
                  <c:v>1.3507008439790926E-6</c:v>
                </c:pt>
                <c:pt idx="91">
                  <c:v>1.3413755193493964E-6</c:v>
                </c:pt>
                <c:pt idx="92">
                  <c:v>1.3455557012154422E-6</c:v>
                </c:pt>
                <c:pt idx="93">
                  <c:v>1.3211405368741933E-6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1.3455598082665862E-6</c:v>
                </c:pt>
                <c:pt idx="98">
                  <c:v>0</c:v>
                </c:pt>
                <c:pt idx="99">
                  <c:v>1.3523490592702886E-6</c:v>
                </c:pt>
                <c:pt idx="100">
                  <c:v>1.3211110084801077E-6</c:v>
                </c:pt>
                <c:pt idx="101">
                  <c:v>1.3521596698983456E-6</c:v>
                </c:pt>
                <c:pt idx="102">
                  <c:v>1.4004599646601277E-6</c:v>
                </c:pt>
                <c:pt idx="103">
                  <c:v>1.323514431469085E-6</c:v>
                </c:pt>
                <c:pt idx="104">
                  <c:v>1.4066340190762629E-6</c:v>
                </c:pt>
                <c:pt idx="105">
                  <c:v>0</c:v>
                </c:pt>
                <c:pt idx="106">
                  <c:v>1.4660817584717263E-6</c:v>
                </c:pt>
                <c:pt idx="107">
                  <c:v>1.4043039300456478E-6</c:v>
                </c:pt>
                <c:pt idx="108">
                  <c:v>1.4177025207302254E-6</c:v>
                </c:pt>
                <c:pt idx="109">
                  <c:v>1.421541989962895E-6</c:v>
                </c:pt>
                <c:pt idx="110">
                  <c:v>1.4247622493030562E-6</c:v>
                </c:pt>
                <c:pt idx="111">
                  <c:v>1.3000575109422226E-6</c:v>
                </c:pt>
                <c:pt idx="112">
                  <c:v>1.3750696148047805E-6</c:v>
                </c:pt>
                <c:pt idx="113">
                  <c:v>1.390922174198866E-6</c:v>
                </c:pt>
                <c:pt idx="114">
                  <c:v>1.4949711086277184E-6</c:v>
                </c:pt>
                <c:pt idx="115">
                  <c:v>1.4127790597366724E-6</c:v>
                </c:pt>
                <c:pt idx="116">
                  <c:v>1.4278760074748935E-6</c:v>
                </c:pt>
                <c:pt idx="117">
                  <c:v>1.3865174493149081E-6</c:v>
                </c:pt>
                <c:pt idx="118">
                  <c:v>1.4101227290265562E-6</c:v>
                </c:pt>
                <c:pt idx="119">
                  <c:v>1.4126027432285203E-6</c:v>
                </c:pt>
                <c:pt idx="120">
                  <c:v>0</c:v>
                </c:pt>
                <c:pt idx="121">
                  <c:v>1.5337102197497359E-6</c:v>
                </c:pt>
                <c:pt idx="122">
                  <c:v>1.405610790926587E-6</c:v>
                </c:pt>
                <c:pt idx="123">
                  <c:v>1.3975651470551095E-6</c:v>
                </c:pt>
                <c:pt idx="124">
                  <c:v>1.3854592810076603E-6</c:v>
                </c:pt>
                <c:pt idx="125">
                  <c:v>1.4114913643319969E-6</c:v>
                </c:pt>
                <c:pt idx="126">
                  <c:v>1.4101247787608932E-6</c:v>
                </c:pt>
                <c:pt idx="127">
                  <c:v>1.3746615691258792E-6</c:v>
                </c:pt>
                <c:pt idx="128">
                  <c:v>1.3550461253234828E-6</c:v>
                </c:pt>
                <c:pt idx="129">
                  <c:v>1.3557275999396232E-6</c:v>
                </c:pt>
                <c:pt idx="130">
                  <c:v>1.3706894142347065E-6</c:v>
                </c:pt>
                <c:pt idx="131">
                  <c:v>1.3631328069683123E-6</c:v>
                </c:pt>
                <c:pt idx="132">
                  <c:v>1.3773385864780835E-6</c:v>
                </c:pt>
                <c:pt idx="133">
                  <c:v>1.3618837387087422E-6</c:v>
                </c:pt>
                <c:pt idx="134">
                  <c:v>1.3654885687562599E-6</c:v>
                </c:pt>
                <c:pt idx="135">
                  <c:v>1.3547029943654477E-6</c:v>
                </c:pt>
                <c:pt idx="136">
                  <c:v>1.3729432772560043E-6</c:v>
                </c:pt>
                <c:pt idx="137">
                  <c:v>1.4862479378464335E-6</c:v>
                </c:pt>
                <c:pt idx="138">
                  <c:v>1.3376849981835636E-6</c:v>
                </c:pt>
                <c:pt idx="139">
                  <c:v>1.3889181306861844E-6</c:v>
                </c:pt>
                <c:pt idx="140">
                  <c:v>1.3611953429027697E-6</c:v>
                </c:pt>
                <c:pt idx="141">
                  <c:v>1.3484027945311545E-6</c:v>
                </c:pt>
                <c:pt idx="142">
                  <c:v>1.4812512913244161E-6</c:v>
                </c:pt>
                <c:pt idx="143">
                  <c:v>1.3669984847298034E-6</c:v>
                </c:pt>
                <c:pt idx="144">
                  <c:v>1.3550230203902641E-6</c:v>
                </c:pt>
                <c:pt idx="145">
                  <c:v>1.3775799319410016E-6</c:v>
                </c:pt>
                <c:pt idx="146">
                  <c:v>1.3788624444254515E-6</c:v>
                </c:pt>
                <c:pt idx="147">
                  <c:v>1.3975434483710856E-6</c:v>
                </c:pt>
                <c:pt idx="148">
                  <c:v>1.3628844476720971E-6</c:v>
                </c:pt>
                <c:pt idx="149">
                  <c:v>1.3842744736837926E-6</c:v>
                </c:pt>
                <c:pt idx="150">
                  <c:v>1.4229895045151907E-6</c:v>
                </c:pt>
                <c:pt idx="151">
                  <c:v>1.398324285150744E-6</c:v>
                </c:pt>
                <c:pt idx="152">
                  <c:v>1.3774921442144084E-6</c:v>
                </c:pt>
                <c:pt idx="153">
                  <c:v>1.3349733900631325E-6</c:v>
                </c:pt>
                <c:pt idx="154">
                  <c:v>1.3409221927444549E-6</c:v>
                </c:pt>
                <c:pt idx="155">
                  <c:v>1.289425477900606E-6</c:v>
                </c:pt>
                <c:pt idx="156">
                  <c:v>1.3748685155158354E-6</c:v>
                </c:pt>
                <c:pt idx="157">
                  <c:v>1.3415275071902128E-6</c:v>
                </c:pt>
                <c:pt idx="158">
                  <c:v>1.3595604739033862E-6</c:v>
                </c:pt>
                <c:pt idx="159">
                  <c:v>1.3244995104702135E-6</c:v>
                </c:pt>
                <c:pt idx="160">
                  <c:v>1.2923775338317078E-6</c:v>
                </c:pt>
                <c:pt idx="161">
                  <c:v>1.3596405276383357E-6</c:v>
                </c:pt>
                <c:pt idx="162">
                  <c:v>1.3497596255194736E-6</c:v>
                </c:pt>
                <c:pt idx="163">
                  <c:v>1.3649684049301451E-6</c:v>
                </c:pt>
                <c:pt idx="164">
                  <c:v>1.3360596071412217E-6</c:v>
                </c:pt>
                <c:pt idx="165">
                  <c:v>1.384968431919171E-6</c:v>
                </c:pt>
                <c:pt idx="166">
                  <c:v>1.3509083073949147E-6</c:v>
                </c:pt>
                <c:pt idx="167">
                  <c:v>1.3404265959088459E-6</c:v>
                </c:pt>
                <c:pt idx="168">
                  <c:v>1.3516577113842346E-6</c:v>
                </c:pt>
                <c:pt idx="169">
                  <c:v>1.1302476654198685E-6</c:v>
                </c:pt>
                <c:pt idx="170">
                  <c:v>1.2873541510462399E-6</c:v>
                </c:pt>
                <c:pt idx="171">
                  <c:v>1.2771040947619566E-6</c:v>
                </c:pt>
                <c:pt idx="172">
                  <c:v>1.3944039223136351E-6</c:v>
                </c:pt>
                <c:pt idx="173">
                  <c:v>1.3560404333559832E-6</c:v>
                </c:pt>
                <c:pt idx="174">
                  <c:v>1.3536679137645461E-6</c:v>
                </c:pt>
                <c:pt idx="175">
                  <c:v>1.3615091569642655E-6</c:v>
                </c:pt>
                <c:pt idx="176">
                  <c:v>1.3443195317936936E-6</c:v>
                </c:pt>
                <c:pt idx="177">
                  <c:v>1.3499107336268959E-6</c:v>
                </c:pt>
                <c:pt idx="178">
                  <c:v>1.3593345076633642E-6</c:v>
                </c:pt>
                <c:pt idx="179">
                  <c:v>1.3518674946632232E-6</c:v>
                </c:pt>
                <c:pt idx="180">
                  <c:v>1.3586550362379889E-6</c:v>
                </c:pt>
                <c:pt idx="181">
                  <c:v>1.3481199649496932E-6</c:v>
                </c:pt>
                <c:pt idx="182">
                  <c:v>0</c:v>
                </c:pt>
                <c:pt idx="183">
                  <c:v>1.3500842455305206E-6</c:v>
                </c:pt>
                <c:pt idx="184">
                  <c:v>1.3725581222332459E-6</c:v>
                </c:pt>
                <c:pt idx="185">
                  <c:v>1.5264184942291147E-6</c:v>
                </c:pt>
                <c:pt idx="186">
                  <c:v>1.354081060137688E-6</c:v>
                </c:pt>
                <c:pt idx="187">
                  <c:v>1.3344355562467565E-6</c:v>
                </c:pt>
                <c:pt idx="188">
                  <c:v>1.3446689661399789E-6</c:v>
                </c:pt>
                <c:pt idx="189">
                  <c:v>0</c:v>
                </c:pt>
                <c:pt idx="190">
                  <c:v>1.3415149851602083E-6</c:v>
                </c:pt>
                <c:pt idx="191">
                  <c:v>1.3552095022644739E-6</c:v>
                </c:pt>
                <c:pt idx="192">
                  <c:v>1.3047905111344089E-6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D1-4B09-BC04-C317DFB3B48E}"/>
            </c:ext>
          </c:extLst>
        </c:ser>
        <c:ser>
          <c:idx val="1"/>
          <c:order val="1"/>
          <c:tx>
            <c:strRef>
              <c:f>Vazao_agua_LHP_oxi!$I$1</c:f>
              <c:strCache>
                <c:ptCount val="1"/>
                <c:pt idx="0">
                  <c:v>MU_F oxid ajustado (SI)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'A3-999-92-16-7565-0-0'!$A$2:$A$1000</c:f>
              <c:strCache>
                <c:ptCount val="238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9">
                  <c:v>018</c:v>
                </c:pt>
                <c:pt idx="20">
                  <c:v>019</c:v>
                </c:pt>
                <c:pt idx="22">
                  <c:v>020</c:v>
                </c:pt>
                <c:pt idx="23">
                  <c:v>021</c:v>
                </c:pt>
                <c:pt idx="24">
                  <c:v>022</c:v>
                </c:pt>
                <c:pt idx="25">
                  <c:v>023</c:v>
                </c:pt>
                <c:pt idx="26">
                  <c:v>024</c:v>
                </c:pt>
                <c:pt idx="27">
                  <c:v>025</c:v>
                </c:pt>
                <c:pt idx="28">
                  <c:v>026</c:v>
                </c:pt>
                <c:pt idx="29">
                  <c:v>027</c:v>
                </c:pt>
                <c:pt idx="30">
                  <c:v>028</c:v>
                </c:pt>
                <c:pt idx="31">
                  <c:v>029</c:v>
                </c:pt>
                <c:pt idx="32">
                  <c:v>030</c:v>
                </c:pt>
                <c:pt idx="33">
                  <c:v>031</c:v>
                </c:pt>
                <c:pt idx="34">
                  <c:v>032</c:v>
                </c:pt>
                <c:pt idx="35">
                  <c:v>033</c:v>
                </c:pt>
                <c:pt idx="36">
                  <c:v>034</c:v>
                </c:pt>
                <c:pt idx="37">
                  <c:v>035</c:v>
                </c:pt>
                <c:pt idx="38">
                  <c:v>036</c:v>
                </c:pt>
                <c:pt idx="39">
                  <c:v>037</c:v>
                </c:pt>
                <c:pt idx="40">
                  <c:v>038</c:v>
                </c:pt>
                <c:pt idx="41">
                  <c:v>039</c:v>
                </c:pt>
                <c:pt idx="42">
                  <c:v>040</c:v>
                </c:pt>
                <c:pt idx="43">
                  <c:v>041</c:v>
                </c:pt>
                <c:pt idx="44">
                  <c:v>042</c:v>
                </c:pt>
                <c:pt idx="45">
                  <c:v>043</c:v>
                </c:pt>
                <c:pt idx="46">
                  <c:v>044</c:v>
                </c:pt>
                <c:pt idx="47">
                  <c:v>045</c:v>
                </c:pt>
                <c:pt idx="48">
                  <c:v>046</c:v>
                </c:pt>
                <c:pt idx="49">
                  <c:v>047</c:v>
                </c:pt>
                <c:pt idx="50">
                  <c:v>048</c:v>
                </c:pt>
                <c:pt idx="51">
                  <c:v>049</c:v>
                </c:pt>
                <c:pt idx="52">
                  <c:v>050</c:v>
                </c:pt>
                <c:pt idx="53">
                  <c:v>051</c:v>
                </c:pt>
                <c:pt idx="54">
                  <c:v>052</c:v>
                </c:pt>
                <c:pt idx="55">
                  <c:v>053</c:v>
                </c:pt>
                <c:pt idx="56">
                  <c:v>054</c:v>
                </c:pt>
                <c:pt idx="57">
                  <c:v>055</c:v>
                </c:pt>
                <c:pt idx="58">
                  <c:v>056</c:v>
                </c:pt>
                <c:pt idx="59">
                  <c:v>057</c:v>
                </c:pt>
                <c:pt idx="60">
                  <c:v>058</c:v>
                </c:pt>
                <c:pt idx="61">
                  <c:v>059</c:v>
                </c:pt>
                <c:pt idx="62">
                  <c:v>060</c:v>
                </c:pt>
                <c:pt idx="63">
                  <c:v>061</c:v>
                </c:pt>
                <c:pt idx="64">
                  <c:v>062</c:v>
                </c:pt>
                <c:pt idx="65">
                  <c:v>063</c:v>
                </c:pt>
                <c:pt idx="66">
                  <c:v>064</c:v>
                </c:pt>
                <c:pt idx="67">
                  <c:v>065</c:v>
                </c:pt>
                <c:pt idx="68">
                  <c:v>066</c:v>
                </c:pt>
                <c:pt idx="69">
                  <c:v>067</c:v>
                </c:pt>
                <c:pt idx="70">
                  <c:v>068</c:v>
                </c:pt>
                <c:pt idx="71">
                  <c:v>069</c:v>
                </c:pt>
                <c:pt idx="72">
                  <c:v>070</c:v>
                </c:pt>
                <c:pt idx="73">
                  <c:v>071</c:v>
                </c:pt>
                <c:pt idx="74">
                  <c:v>072</c:v>
                </c:pt>
                <c:pt idx="75">
                  <c:v>073</c:v>
                </c:pt>
                <c:pt idx="76">
                  <c:v>074</c:v>
                </c:pt>
                <c:pt idx="77">
                  <c:v>075</c:v>
                </c:pt>
                <c:pt idx="78">
                  <c:v>076</c:v>
                </c:pt>
                <c:pt idx="79">
                  <c:v>077</c:v>
                </c:pt>
                <c:pt idx="80">
                  <c:v>078</c:v>
                </c:pt>
                <c:pt idx="81">
                  <c:v>079</c:v>
                </c:pt>
                <c:pt idx="82">
                  <c:v>080</c:v>
                </c:pt>
                <c:pt idx="83">
                  <c:v>081</c:v>
                </c:pt>
                <c:pt idx="84">
                  <c:v>082</c:v>
                </c:pt>
                <c:pt idx="85">
                  <c:v>083</c:v>
                </c:pt>
                <c:pt idx="86">
                  <c:v>084</c:v>
                </c:pt>
                <c:pt idx="87">
                  <c:v>085</c:v>
                </c:pt>
                <c:pt idx="88">
                  <c:v>086</c:v>
                </c:pt>
                <c:pt idx="89">
                  <c:v>087</c:v>
                </c:pt>
                <c:pt idx="90">
                  <c:v>088</c:v>
                </c:pt>
                <c:pt idx="91">
                  <c:v>089</c:v>
                </c:pt>
                <c:pt idx="92">
                  <c:v>090</c:v>
                </c:pt>
                <c:pt idx="93">
                  <c:v>091</c:v>
                </c:pt>
                <c:pt idx="94">
                  <c:v>092</c:v>
                </c:pt>
                <c:pt idx="95">
                  <c:v>093</c:v>
                </c:pt>
                <c:pt idx="96">
                  <c:v>094</c:v>
                </c:pt>
                <c:pt idx="97">
                  <c:v>095</c:v>
                </c:pt>
                <c:pt idx="98">
                  <c:v>096</c:v>
                </c:pt>
                <c:pt idx="99">
                  <c:v>097</c:v>
                </c:pt>
                <c:pt idx="100">
                  <c:v>098</c:v>
                </c:pt>
                <c:pt idx="101">
                  <c:v>099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</c:strCache>
            </c:strRef>
          </c:cat>
          <c:val>
            <c:numRef>
              <c:f>Vazao_agua_LHP_oxi!$I$2:$I$1000</c:f>
              <c:numCache>
                <c:formatCode>0.000E+00</c:formatCode>
                <c:ptCount val="999"/>
                <c:pt idx="0">
                  <c:v>1.5471591367000962E-6</c:v>
                </c:pt>
                <c:pt idx="1">
                  <c:v>2.1033273360088319E-6</c:v>
                </c:pt>
                <c:pt idx="2">
                  <c:v>1.5599708264898192E-6</c:v>
                </c:pt>
                <c:pt idx="3">
                  <c:v>1.7801271077013368E-6</c:v>
                </c:pt>
                <c:pt idx="4">
                  <c:v>0</c:v>
                </c:pt>
                <c:pt idx="5">
                  <c:v>1.748415959208562E-6</c:v>
                </c:pt>
                <c:pt idx="6">
                  <c:v>1.6667301545784464E-6</c:v>
                </c:pt>
                <c:pt idx="7">
                  <c:v>1.4388826787551108E-6</c:v>
                </c:pt>
                <c:pt idx="8">
                  <c:v>1.5330868490569209E-6</c:v>
                </c:pt>
                <c:pt idx="9">
                  <c:v>1.5442904524822945E-6</c:v>
                </c:pt>
                <c:pt idx="10">
                  <c:v>1.5248074709052269E-6</c:v>
                </c:pt>
                <c:pt idx="11">
                  <c:v>1.5824127102213814E-6</c:v>
                </c:pt>
                <c:pt idx="12">
                  <c:v>1.4740804962343522E-6</c:v>
                </c:pt>
                <c:pt idx="13">
                  <c:v>1.5860908505916053E-6</c:v>
                </c:pt>
                <c:pt idx="14">
                  <c:v>0</c:v>
                </c:pt>
                <c:pt idx="15">
                  <c:v>1.5951282309292391E-6</c:v>
                </c:pt>
                <c:pt idx="16">
                  <c:v>1.6154710032344975E-6</c:v>
                </c:pt>
                <c:pt idx="17">
                  <c:v>1.5833614269865505E-6</c:v>
                </c:pt>
                <c:pt idx="18">
                  <c:v>0</c:v>
                </c:pt>
                <c:pt idx="19">
                  <c:v>1.6176407593031342E-6</c:v>
                </c:pt>
                <c:pt idx="20">
                  <c:v>1.5993213468484253E-6</c:v>
                </c:pt>
                <c:pt idx="21">
                  <c:v>0</c:v>
                </c:pt>
                <c:pt idx="22">
                  <c:v>1.6070612617700514E-6</c:v>
                </c:pt>
                <c:pt idx="23">
                  <c:v>1.5669326115704382E-6</c:v>
                </c:pt>
                <c:pt idx="24">
                  <c:v>1.6626685083982345E-6</c:v>
                </c:pt>
                <c:pt idx="25">
                  <c:v>1.6369416864337287E-6</c:v>
                </c:pt>
                <c:pt idx="26">
                  <c:v>1.6064705266522147E-6</c:v>
                </c:pt>
                <c:pt idx="27">
                  <c:v>1.5858204294736469E-6</c:v>
                </c:pt>
                <c:pt idx="28">
                  <c:v>1.6112311951100943E-6</c:v>
                </c:pt>
                <c:pt idx="29">
                  <c:v>1.5373824770363612E-6</c:v>
                </c:pt>
                <c:pt idx="30">
                  <c:v>1.5971505821583132E-6</c:v>
                </c:pt>
                <c:pt idx="31">
                  <c:v>1.599340732474135E-6</c:v>
                </c:pt>
                <c:pt idx="32">
                  <c:v>1.5889691412115216E-6</c:v>
                </c:pt>
                <c:pt idx="33">
                  <c:v>1.6588666011435153E-6</c:v>
                </c:pt>
                <c:pt idx="34">
                  <c:v>1.5832401810284604E-6</c:v>
                </c:pt>
                <c:pt idx="35">
                  <c:v>0</c:v>
                </c:pt>
                <c:pt idx="36">
                  <c:v>1.3750772880767564E-6</c:v>
                </c:pt>
                <c:pt idx="37">
                  <c:v>1.568361079686822E-6</c:v>
                </c:pt>
                <c:pt idx="38">
                  <c:v>1.5807275497517833E-6</c:v>
                </c:pt>
                <c:pt idx="39">
                  <c:v>1.5931399083609546E-6</c:v>
                </c:pt>
                <c:pt idx="40">
                  <c:v>1.5797873007693058E-6</c:v>
                </c:pt>
                <c:pt idx="41">
                  <c:v>1.5731406280862074E-6</c:v>
                </c:pt>
                <c:pt idx="42">
                  <c:v>1.5437508611477089E-6</c:v>
                </c:pt>
                <c:pt idx="43">
                  <c:v>1.5573694134779629E-6</c:v>
                </c:pt>
                <c:pt idx="44">
                  <c:v>1.6471418921120495E-6</c:v>
                </c:pt>
                <c:pt idx="45">
                  <c:v>0</c:v>
                </c:pt>
                <c:pt idx="46">
                  <c:v>0</c:v>
                </c:pt>
                <c:pt idx="47">
                  <c:v>1.5945759253575192E-6</c:v>
                </c:pt>
                <c:pt idx="48">
                  <c:v>0</c:v>
                </c:pt>
                <c:pt idx="49">
                  <c:v>0</c:v>
                </c:pt>
                <c:pt idx="50">
                  <c:v>1.5598139425233326E-6</c:v>
                </c:pt>
                <c:pt idx="51">
                  <c:v>1.5805838957198872E-6</c:v>
                </c:pt>
                <c:pt idx="52">
                  <c:v>0</c:v>
                </c:pt>
                <c:pt idx="53">
                  <c:v>1.5925679839659668E-6</c:v>
                </c:pt>
                <c:pt idx="54">
                  <c:v>0</c:v>
                </c:pt>
                <c:pt idx="55">
                  <c:v>1.5669258609197676E-6</c:v>
                </c:pt>
                <c:pt idx="56">
                  <c:v>1.6017689580066783E-6</c:v>
                </c:pt>
                <c:pt idx="57">
                  <c:v>1.5467757930499374E-6</c:v>
                </c:pt>
                <c:pt idx="58">
                  <c:v>1.6044569738139114E-6</c:v>
                </c:pt>
                <c:pt idx="59">
                  <c:v>1.5711537257249E-6</c:v>
                </c:pt>
                <c:pt idx="60">
                  <c:v>1.5627155764307116E-6</c:v>
                </c:pt>
                <c:pt idx="61">
                  <c:v>0</c:v>
                </c:pt>
                <c:pt idx="62">
                  <c:v>0</c:v>
                </c:pt>
                <c:pt idx="63">
                  <c:v>1.5868986770001704E-6</c:v>
                </c:pt>
                <c:pt idx="64">
                  <c:v>1.5584477565783336E-6</c:v>
                </c:pt>
                <c:pt idx="65">
                  <c:v>1.5485701767791148E-6</c:v>
                </c:pt>
                <c:pt idx="66">
                  <c:v>1.5831182858015086E-6</c:v>
                </c:pt>
                <c:pt idx="67">
                  <c:v>1.5702614688496605E-6</c:v>
                </c:pt>
                <c:pt idx="68">
                  <c:v>1.6033829857370222E-6</c:v>
                </c:pt>
                <c:pt idx="69">
                  <c:v>0</c:v>
                </c:pt>
                <c:pt idx="70">
                  <c:v>1.5824122953741242E-6</c:v>
                </c:pt>
                <c:pt idx="71">
                  <c:v>1.5547122048922653E-6</c:v>
                </c:pt>
                <c:pt idx="72">
                  <c:v>1.5782502888962588E-6</c:v>
                </c:pt>
                <c:pt idx="73">
                  <c:v>1.5218996937987049E-6</c:v>
                </c:pt>
                <c:pt idx="74">
                  <c:v>1.5707741484869102E-6</c:v>
                </c:pt>
                <c:pt idx="75">
                  <c:v>1.5115606914829785E-6</c:v>
                </c:pt>
                <c:pt idx="76">
                  <c:v>0</c:v>
                </c:pt>
                <c:pt idx="77">
                  <c:v>0</c:v>
                </c:pt>
                <c:pt idx="78">
                  <c:v>1.5607685376044371E-6</c:v>
                </c:pt>
                <c:pt idx="79">
                  <c:v>1.5804341195016552E-6</c:v>
                </c:pt>
                <c:pt idx="80">
                  <c:v>0</c:v>
                </c:pt>
                <c:pt idx="81">
                  <c:v>0</c:v>
                </c:pt>
                <c:pt idx="82">
                  <c:v>1.5676847388959323E-6</c:v>
                </c:pt>
                <c:pt idx="83">
                  <c:v>1.5795041068124712E-6</c:v>
                </c:pt>
                <c:pt idx="84">
                  <c:v>1.5861725833596416E-6</c:v>
                </c:pt>
                <c:pt idx="85">
                  <c:v>1.5713114163469517E-6</c:v>
                </c:pt>
                <c:pt idx="86">
                  <c:v>0</c:v>
                </c:pt>
                <c:pt idx="87">
                  <c:v>1.5870084626797935E-6</c:v>
                </c:pt>
                <c:pt idx="88">
                  <c:v>1.5320995002155205E-6</c:v>
                </c:pt>
                <c:pt idx="89">
                  <c:v>1.5578427853076443E-6</c:v>
                </c:pt>
                <c:pt idx="90">
                  <c:v>1.5691025127895312E-6</c:v>
                </c:pt>
                <c:pt idx="91">
                  <c:v>1.5694502068069335E-6</c:v>
                </c:pt>
                <c:pt idx="92">
                  <c:v>1.6099388723865539E-6</c:v>
                </c:pt>
                <c:pt idx="93">
                  <c:v>1.6313449660009114E-6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1.5812528696897195E-6</c:v>
                </c:pt>
                <c:pt idx="98">
                  <c:v>0</c:v>
                </c:pt>
                <c:pt idx="99">
                  <c:v>1.5836747162287899E-6</c:v>
                </c:pt>
                <c:pt idx="100">
                  <c:v>1.6307923151724473E-6</c:v>
                </c:pt>
                <c:pt idx="101">
                  <c:v>1.6130926496565807E-6</c:v>
                </c:pt>
                <c:pt idx="102">
                  <c:v>1.5669671611338486E-6</c:v>
                </c:pt>
                <c:pt idx="103">
                  <c:v>1.5705498279936597E-6</c:v>
                </c:pt>
                <c:pt idx="104">
                  <c:v>1.5729336423549986E-6</c:v>
                </c:pt>
                <c:pt idx="105">
                  <c:v>0</c:v>
                </c:pt>
                <c:pt idx="106">
                  <c:v>1.5479934990076617E-6</c:v>
                </c:pt>
                <c:pt idx="107">
                  <c:v>1.5744639721300766E-6</c:v>
                </c:pt>
                <c:pt idx="108">
                  <c:v>1.5918310200036931E-6</c:v>
                </c:pt>
                <c:pt idx="109">
                  <c:v>1.5818085452462321E-6</c:v>
                </c:pt>
                <c:pt idx="110">
                  <c:v>1.5721860837766379E-6</c:v>
                </c:pt>
                <c:pt idx="111">
                  <c:v>1.5719921274306956E-6</c:v>
                </c:pt>
                <c:pt idx="112">
                  <c:v>1.5718780376077497E-6</c:v>
                </c:pt>
                <c:pt idx="113">
                  <c:v>1.6086714680475137E-6</c:v>
                </c:pt>
                <c:pt idx="114">
                  <c:v>1.5977881594187724E-6</c:v>
                </c:pt>
                <c:pt idx="115">
                  <c:v>1.6146704419786335E-6</c:v>
                </c:pt>
                <c:pt idx="116">
                  <c:v>1.5998372256556162E-6</c:v>
                </c:pt>
                <c:pt idx="117">
                  <c:v>1.5507465040831453E-6</c:v>
                </c:pt>
                <c:pt idx="118">
                  <c:v>1.5741723155387951E-6</c:v>
                </c:pt>
                <c:pt idx="119">
                  <c:v>1.5925065034589711E-6</c:v>
                </c:pt>
                <c:pt idx="120">
                  <c:v>0</c:v>
                </c:pt>
                <c:pt idx="121">
                  <c:v>1.5837650034448458E-6</c:v>
                </c:pt>
                <c:pt idx="122">
                  <c:v>1.5265384798633367E-6</c:v>
                </c:pt>
                <c:pt idx="123">
                  <c:v>1.5985495537605976E-6</c:v>
                </c:pt>
                <c:pt idx="124">
                  <c:v>1.5665992217408915E-6</c:v>
                </c:pt>
                <c:pt idx="125">
                  <c:v>1.5666164871134606E-6</c:v>
                </c:pt>
                <c:pt idx="126">
                  <c:v>1.5651849724116423E-6</c:v>
                </c:pt>
                <c:pt idx="127">
                  <c:v>1.5884117338378501E-6</c:v>
                </c:pt>
                <c:pt idx="128">
                  <c:v>1.5734934396742703E-6</c:v>
                </c:pt>
                <c:pt idx="129">
                  <c:v>1.575385688285179E-6</c:v>
                </c:pt>
                <c:pt idx="130">
                  <c:v>1.5760243850580204E-6</c:v>
                </c:pt>
                <c:pt idx="131">
                  <c:v>1.5772287991587019E-6</c:v>
                </c:pt>
                <c:pt idx="132">
                  <c:v>1.5712009263367151E-6</c:v>
                </c:pt>
                <c:pt idx="133">
                  <c:v>1.5781756186698591E-6</c:v>
                </c:pt>
                <c:pt idx="134">
                  <c:v>1.5633506321646801E-6</c:v>
                </c:pt>
                <c:pt idx="135">
                  <c:v>1.5923753017150052E-6</c:v>
                </c:pt>
                <c:pt idx="136">
                  <c:v>1.5675092235412938E-6</c:v>
                </c:pt>
                <c:pt idx="137">
                  <c:v>1.5576042217346404E-6</c:v>
                </c:pt>
                <c:pt idx="138">
                  <c:v>1.5753208530250012E-6</c:v>
                </c:pt>
                <c:pt idx="139">
                  <c:v>1.5884650354663558E-6</c:v>
                </c:pt>
                <c:pt idx="140">
                  <c:v>1.5951447582967901E-6</c:v>
                </c:pt>
                <c:pt idx="141">
                  <c:v>1.5810413158172888E-6</c:v>
                </c:pt>
                <c:pt idx="142">
                  <c:v>1.5547489920806597E-6</c:v>
                </c:pt>
                <c:pt idx="143">
                  <c:v>1.5675774338103916E-6</c:v>
                </c:pt>
                <c:pt idx="144">
                  <c:v>1.7140085465597085E-6</c:v>
                </c:pt>
                <c:pt idx="145">
                  <c:v>1.579201274843526E-6</c:v>
                </c:pt>
                <c:pt idx="146">
                  <c:v>1.5783465767940495E-6</c:v>
                </c:pt>
                <c:pt idx="147">
                  <c:v>1.5990678606062515E-6</c:v>
                </c:pt>
                <c:pt idx="148">
                  <c:v>1.5985772212610762E-6</c:v>
                </c:pt>
                <c:pt idx="149">
                  <c:v>1.562705258472426E-6</c:v>
                </c:pt>
                <c:pt idx="150">
                  <c:v>1.5889690354777392E-6</c:v>
                </c:pt>
                <c:pt idx="151">
                  <c:v>1.559160092419606E-6</c:v>
                </c:pt>
                <c:pt idx="152">
                  <c:v>1.5641530785642195E-6</c:v>
                </c:pt>
                <c:pt idx="153">
                  <c:v>1.5711739361804883E-6</c:v>
                </c:pt>
                <c:pt idx="154">
                  <c:v>1.5693960946078645E-6</c:v>
                </c:pt>
                <c:pt idx="155">
                  <c:v>1.5609745514137659E-6</c:v>
                </c:pt>
                <c:pt idx="156">
                  <c:v>1.5624627320555092E-6</c:v>
                </c:pt>
                <c:pt idx="157">
                  <c:v>2.1254286847626099E-6</c:v>
                </c:pt>
                <c:pt idx="158">
                  <c:v>1.5511307797788186E-6</c:v>
                </c:pt>
                <c:pt idx="159">
                  <c:v>1.568699567693649E-6</c:v>
                </c:pt>
                <c:pt idx="160">
                  <c:v>1.5836657652033789E-6</c:v>
                </c:pt>
                <c:pt idx="161">
                  <c:v>1.5764313654517329E-6</c:v>
                </c:pt>
                <c:pt idx="162">
                  <c:v>1.5722511428795135E-6</c:v>
                </c:pt>
                <c:pt idx="163">
                  <c:v>1.6970374342278344E-6</c:v>
                </c:pt>
                <c:pt idx="164">
                  <c:v>1.5702496584895227E-6</c:v>
                </c:pt>
                <c:pt idx="165">
                  <c:v>1.5648127486014782E-6</c:v>
                </c:pt>
                <c:pt idx="166">
                  <c:v>1.5565821592058693E-6</c:v>
                </c:pt>
                <c:pt idx="167">
                  <c:v>1.5697546110681838E-6</c:v>
                </c:pt>
                <c:pt idx="168">
                  <c:v>1.5998092894248032E-6</c:v>
                </c:pt>
                <c:pt idx="169">
                  <c:v>1.5712918447767395E-6</c:v>
                </c:pt>
                <c:pt idx="170">
                  <c:v>1.5737835090368382E-6</c:v>
                </c:pt>
                <c:pt idx="171">
                  <c:v>1.5718988810516356E-6</c:v>
                </c:pt>
                <c:pt idx="172">
                  <c:v>1.589143420851938E-6</c:v>
                </c:pt>
                <c:pt idx="173">
                  <c:v>1.5638238592837393E-6</c:v>
                </c:pt>
                <c:pt idx="174">
                  <c:v>1.5846120721750461E-6</c:v>
                </c:pt>
                <c:pt idx="175">
                  <c:v>1.6005075560566297E-6</c:v>
                </c:pt>
                <c:pt idx="176">
                  <c:v>1.5646451846762271E-6</c:v>
                </c:pt>
                <c:pt idx="177">
                  <c:v>1.5749619727857584E-6</c:v>
                </c:pt>
                <c:pt idx="178">
                  <c:v>1.5556787878097284E-6</c:v>
                </c:pt>
                <c:pt idx="179">
                  <c:v>1.5760328676580107E-6</c:v>
                </c:pt>
                <c:pt idx="180">
                  <c:v>1.5765968748488019E-6</c:v>
                </c:pt>
                <c:pt idx="181">
                  <c:v>1.5621503280473846E-6</c:v>
                </c:pt>
                <c:pt idx="182">
                  <c:v>0</c:v>
                </c:pt>
                <c:pt idx="183">
                  <c:v>1.582205577500018E-6</c:v>
                </c:pt>
                <c:pt idx="184">
                  <c:v>1.5610694375038759E-6</c:v>
                </c:pt>
                <c:pt idx="185">
                  <c:v>1.5551472204585598E-6</c:v>
                </c:pt>
                <c:pt idx="186">
                  <c:v>1.5602631861623612E-6</c:v>
                </c:pt>
                <c:pt idx="187">
                  <c:v>1.5664062681433754E-6</c:v>
                </c:pt>
                <c:pt idx="188">
                  <c:v>1.5562767898485585E-6</c:v>
                </c:pt>
                <c:pt idx="189">
                  <c:v>0</c:v>
                </c:pt>
                <c:pt idx="190">
                  <c:v>1.708717692083242E-6</c:v>
                </c:pt>
                <c:pt idx="191">
                  <c:v>1.5837992323832889E-6</c:v>
                </c:pt>
                <c:pt idx="192">
                  <c:v>1.5353922193523168E-6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FD1-4B09-BC04-C317DFB3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198088"/>
        <c:axId val="1153106296"/>
      </c:barChart>
      <c:catAx>
        <c:axId val="67019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3106296"/>
        <c:crosses val="autoZero"/>
        <c:auto val="1"/>
        <c:lblAlgn val="ctr"/>
        <c:lblOffset val="100"/>
        <c:noMultiLvlLbl val="1"/>
      </c:catAx>
      <c:valAx>
        <c:axId val="1153106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0198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MuF Oxid vs. MuF Comb (água)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seleção_injetores_clusterizacao!$C$1</c:f>
              <c:strCache>
                <c:ptCount val="1"/>
                <c:pt idx="0">
                  <c:v>muF comb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927-4E75-9D1E-F4A4EC8DD2B7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927-4E75-9D1E-F4A4EC8DD2B7}"/>
              </c:ext>
            </c:extLst>
          </c:dPt>
          <c:dPt>
            <c:idx val="10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927-4E75-9D1E-F4A4EC8DD2B7}"/>
              </c:ext>
            </c:extLst>
          </c:dPt>
          <c:dPt>
            <c:idx val="1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8927-4E75-9D1E-F4A4EC8DD2B7}"/>
              </c:ext>
            </c:extLst>
          </c:dPt>
          <c:dPt>
            <c:idx val="14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8927-4E75-9D1E-F4A4EC8DD2B7}"/>
              </c:ext>
            </c:extLst>
          </c:dPt>
          <c:dPt>
            <c:idx val="1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8927-4E75-9D1E-F4A4EC8DD2B7}"/>
              </c:ext>
            </c:extLst>
          </c:dPt>
          <c:dPt>
            <c:idx val="1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8927-4E75-9D1E-F4A4EC8DD2B7}"/>
              </c:ext>
            </c:extLst>
          </c:dPt>
          <c:dPt>
            <c:idx val="1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927-4E75-9D1E-F4A4EC8DD2B7}"/>
              </c:ext>
            </c:extLst>
          </c:dPt>
          <c:xVal>
            <c:numRef>
              <c:f>seleção_injetores_clusterizacao!$B$2:$B$925</c:f>
              <c:numCache>
                <c:formatCode>0.000E+00</c:formatCode>
                <c:ptCount val="924"/>
                <c:pt idx="0">
                  <c:v>1.5599708264898192E-6</c:v>
                </c:pt>
                <c:pt idx="1">
                  <c:v>1.7801271077013368E-6</c:v>
                </c:pt>
                <c:pt idx="2">
                  <c:v>1.6154710032344975E-6</c:v>
                </c:pt>
                <c:pt idx="3">
                  <c:v>1.6070612617700514E-6</c:v>
                </c:pt>
                <c:pt idx="4">
                  <c:v>1.5669326115704382E-6</c:v>
                </c:pt>
                <c:pt idx="5">
                  <c:v>1.6626685083982345E-6</c:v>
                </c:pt>
                <c:pt idx="6">
                  <c:v>1.6369416864337287E-6</c:v>
                </c:pt>
                <c:pt idx="7">
                  <c:v>1.6064705266522147E-6</c:v>
                </c:pt>
                <c:pt idx="8">
                  <c:v>1.5858204294736469E-6</c:v>
                </c:pt>
                <c:pt idx="9">
                  <c:v>1.6112311951100943E-6</c:v>
                </c:pt>
                <c:pt idx="10">
                  <c:v>1.5373824770363612E-6</c:v>
                </c:pt>
                <c:pt idx="11">
                  <c:v>1.5971505821583132E-6</c:v>
                </c:pt>
                <c:pt idx="12">
                  <c:v>1.599340732474135E-6</c:v>
                </c:pt>
                <c:pt idx="13">
                  <c:v>1.5889691412115216E-6</c:v>
                </c:pt>
                <c:pt idx="14">
                  <c:v>1.6588666011435153E-6</c:v>
                </c:pt>
                <c:pt idx="15">
                  <c:v>1.5832401810284604E-6</c:v>
                </c:pt>
                <c:pt idx="16">
                  <c:v>1.3750772880767564E-6</c:v>
                </c:pt>
                <c:pt idx="17">
                  <c:v>1.568361079686822E-6</c:v>
                </c:pt>
                <c:pt idx="18">
                  <c:v>1.5807275497517833E-6</c:v>
                </c:pt>
                <c:pt idx="19">
                  <c:v>1.5931399083609546E-6</c:v>
                </c:pt>
                <c:pt idx="20">
                  <c:v>1.5797873007693058E-6</c:v>
                </c:pt>
                <c:pt idx="21">
                  <c:v>1.5731406280862074E-6</c:v>
                </c:pt>
                <c:pt idx="22">
                  <c:v>1.5437508611477089E-6</c:v>
                </c:pt>
                <c:pt idx="23">
                  <c:v>1.5573694134779629E-6</c:v>
                </c:pt>
                <c:pt idx="24">
                  <c:v>1.6471418921120495E-6</c:v>
                </c:pt>
                <c:pt idx="25">
                  <c:v>1.5945759253575192E-6</c:v>
                </c:pt>
                <c:pt idx="26">
                  <c:v>1.5598139425233326E-6</c:v>
                </c:pt>
                <c:pt idx="27">
                  <c:v>1.5805838957198872E-6</c:v>
                </c:pt>
                <c:pt idx="28">
                  <c:v>1.5925679839659668E-6</c:v>
                </c:pt>
                <c:pt idx="29">
                  <c:v>1.5669258609197676E-6</c:v>
                </c:pt>
                <c:pt idx="30">
                  <c:v>1.6017689580066783E-6</c:v>
                </c:pt>
                <c:pt idx="31">
                  <c:v>1.5467757930499374E-6</c:v>
                </c:pt>
                <c:pt idx="32">
                  <c:v>1.6044569738139114E-6</c:v>
                </c:pt>
                <c:pt idx="33">
                  <c:v>1.5711537257249E-6</c:v>
                </c:pt>
                <c:pt idx="34">
                  <c:v>1.5627155764307116E-6</c:v>
                </c:pt>
                <c:pt idx="35">
                  <c:v>1.5868986770001704E-6</c:v>
                </c:pt>
                <c:pt idx="36">
                  <c:v>1.5584477565783336E-6</c:v>
                </c:pt>
                <c:pt idx="37">
                  <c:v>1.5485701767791148E-6</c:v>
                </c:pt>
                <c:pt idx="38">
                  <c:v>1.5831182858015086E-6</c:v>
                </c:pt>
                <c:pt idx="39">
                  <c:v>1.5702614688496605E-6</c:v>
                </c:pt>
                <c:pt idx="40">
                  <c:v>1.6033829857370222E-6</c:v>
                </c:pt>
                <c:pt idx="41">
                  <c:v>1.5824122953741242E-6</c:v>
                </c:pt>
                <c:pt idx="42">
                  <c:v>1.5547122048922653E-6</c:v>
                </c:pt>
                <c:pt idx="43">
                  <c:v>1.5782502888962588E-6</c:v>
                </c:pt>
                <c:pt idx="44">
                  <c:v>1.5218996937987049E-6</c:v>
                </c:pt>
                <c:pt idx="45">
                  <c:v>1.5707741484869102E-6</c:v>
                </c:pt>
                <c:pt idx="46">
                  <c:v>1.5115606914829785E-6</c:v>
                </c:pt>
                <c:pt idx="47">
                  <c:v>1.5607685376044371E-6</c:v>
                </c:pt>
                <c:pt idx="48">
                  <c:v>1.5804341195016552E-6</c:v>
                </c:pt>
                <c:pt idx="49">
                  <c:v>1.5676847388959323E-6</c:v>
                </c:pt>
                <c:pt idx="50">
                  <c:v>1.5795041068124712E-6</c:v>
                </c:pt>
                <c:pt idx="51">
                  <c:v>1.5861725833596416E-6</c:v>
                </c:pt>
                <c:pt idx="52">
                  <c:v>1.5713114163469517E-6</c:v>
                </c:pt>
                <c:pt idx="53">
                  <c:v>1.5870084626797935E-6</c:v>
                </c:pt>
                <c:pt idx="54">
                  <c:v>1.5320995002155205E-6</c:v>
                </c:pt>
                <c:pt idx="55">
                  <c:v>1.5578427853076443E-6</c:v>
                </c:pt>
                <c:pt idx="56">
                  <c:v>1.5691025127895312E-6</c:v>
                </c:pt>
                <c:pt idx="57">
                  <c:v>1.5694502068069335E-6</c:v>
                </c:pt>
                <c:pt idx="58">
                  <c:v>1.6099388723865539E-6</c:v>
                </c:pt>
                <c:pt idx="59">
                  <c:v>1.6313449660009114E-6</c:v>
                </c:pt>
                <c:pt idx="60">
                  <c:v>1.5812528696897195E-6</c:v>
                </c:pt>
                <c:pt idx="61">
                  <c:v>1.5836747162287899E-6</c:v>
                </c:pt>
                <c:pt idx="62">
                  <c:v>1.6307923151724473E-6</c:v>
                </c:pt>
                <c:pt idx="63">
                  <c:v>1.6130926496565807E-6</c:v>
                </c:pt>
                <c:pt idx="64">
                  <c:v>1.5669671611338486E-6</c:v>
                </c:pt>
                <c:pt idx="65">
                  <c:v>1.5705498279936597E-6</c:v>
                </c:pt>
                <c:pt idx="66">
                  <c:v>1.5729336423549986E-6</c:v>
                </c:pt>
                <c:pt idx="67">
                  <c:v>1.5479934990076617E-6</c:v>
                </c:pt>
                <c:pt idx="68">
                  <c:v>1.5744639721300766E-6</c:v>
                </c:pt>
                <c:pt idx="69">
                  <c:v>1.5918310200036931E-6</c:v>
                </c:pt>
                <c:pt idx="70">
                  <c:v>1.5818085452462321E-6</c:v>
                </c:pt>
                <c:pt idx="71">
                  <c:v>1.5721860837766379E-6</c:v>
                </c:pt>
                <c:pt idx="72">
                  <c:v>1.5718780376077497E-6</c:v>
                </c:pt>
                <c:pt idx="73">
                  <c:v>1.6086714680475137E-6</c:v>
                </c:pt>
                <c:pt idx="74">
                  <c:v>1.5977881594187724E-6</c:v>
                </c:pt>
                <c:pt idx="75">
                  <c:v>1.6146704419786335E-6</c:v>
                </c:pt>
                <c:pt idx="76">
                  <c:v>1.5998372256556162E-6</c:v>
                </c:pt>
                <c:pt idx="77">
                  <c:v>1.5507465040831453E-6</c:v>
                </c:pt>
                <c:pt idx="78">
                  <c:v>1.5741723155387951E-6</c:v>
                </c:pt>
                <c:pt idx="79">
                  <c:v>1.5925065034589711E-6</c:v>
                </c:pt>
                <c:pt idx="80">
                  <c:v>1.5837650034448458E-6</c:v>
                </c:pt>
                <c:pt idx="81">
                  <c:v>1.5265384798633367E-6</c:v>
                </c:pt>
                <c:pt idx="82">
                  <c:v>1.5985495537605976E-6</c:v>
                </c:pt>
                <c:pt idx="83">
                  <c:v>1.5665992217408915E-6</c:v>
                </c:pt>
                <c:pt idx="84">
                  <c:v>1.5666164871134606E-6</c:v>
                </c:pt>
                <c:pt idx="85">
                  <c:v>1.5651849724116423E-6</c:v>
                </c:pt>
                <c:pt idx="86">
                  <c:v>1.5884117338378501E-6</c:v>
                </c:pt>
                <c:pt idx="87">
                  <c:v>1.5734934396742703E-6</c:v>
                </c:pt>
                <c:pt idx="88">
                  <c:v>1.575385688285179E-6</c:v>
                </c:pt>
                <c:pt idx="89">
                  <c:v>1.5760243850580204E-6</c:v>
                </c:pt>
                <c:pt idx="90">
                  <c:v>1.5772287991587019E-6</c:v>
                </c:pt>
                <c:pt idx="91">
                  <c:v>1.5712009263367151E-6</c:v>
                </c:pt>
                <c:pt idx="92">
                  <c:v>1.5781756186698591E-6</c:v>
                </c:pt>
                <c:pt idx="93">
                  <c:v>1.5633506321646801E-6</c:v>
                </c:pt>
                <c:pt idx="94">
                  <c:v>1.5923753017150052E-6</c:v>
                </c:pt>
                <c:pt idx="95">
                  <c:v>1.5675092235412938E-6</c:v>
                </c:pt>
                <c:pt idx="96">
                  <c:v>1.5576042217346404E-6</c:v>
                </c:pt>
                <c:pt idx="97">
                  <c:v>1.5753208530250012E-6</c:v>
                </c:pt>
                <c:pt idx="98">
                  <c:v>1.5884650354663558E-6</c:v>
                </c:pt>
                <c:pt idx="99">
                  <c:v>1.5951447582967901E-6</c:v>
                </c:pt>
                <c:pt idx="100">
                  <c:v>1.5810413158172888E-6</c:v>
                </c:pt>
                <c:pt idx="101">
                  <c:v>1.5547489920806597E-6</c:v>
                </c:pt>
                <c:pt idx="102">
                  <c:v>1.5675774338103916E-6</c:v>
                </c:pt>
                <c:pt idx="103">
                  <c:v>1.7140085465597085E-6</c:v>
                </c:pt>
                <c:pt idx="104">
                  <c:v>1.579201274843526E-6</c:v>
                </c:pt>
                <c:pt idx="105">
                  <c:v>1.5783465767940495E-6</c:v>
                </c:pt>
                <c:pt idx="106">
                  <c:v>1.5990678606062515E-6</c:v>
                </c:pt>
                <c:pt idx="107">
                  <c:v>1.5985772212610762E-6</c:v>
                </c:pt>
                <c:pt idx="108">
                  <c:v>1.562705258472426E-6</c:v>
                </c:pt>
                <c:pt idx="109">
                  <c:v>1.5889690354777392E-6</c:v>
                </c:pt>
                <c:pt idx="110">
                  <c:v>1.559160092419606E-6</c:v>
                </c:pt>
                <c:pt idx="111">
                  <c:v>1.5641530785642195E-6</c:v>
                </c:pt>
                <c:pt idx="112">
                  <c:v>1.5711739361804883E-6</c:v>
                </c:pt>
                <c:pt idx="113">
                  <c:v>1.5693960946078645E-6</c:v>
                </c:pt>
                <c:pt idx="114">
                  <c:v>1.5609745514137659E-6</c:v>
                </c:pt>
                <c:pt idx="115">
                  <c:v>1.5624627320555092E-6</c:v>
                </c:pt>
                <c:pt idx="116">
                  <c:v>2.1254286847626099E-6</c:v>
                </c:pt>
                <c:pt idx="117">
                  <c:v>1.5511307797788186E-6</c:v>
                </c:pt>
                <c:pt idx="118">
                  <c:v>1.568699567693649E-6</c:v>
                </c:pt>
                <c:pt idx="119">
                  <c:v>1.5836657652033789E-6</c:v>
                </c:pt>
                <c:pt idx="120">
                  <c:v>1.5764313654517329E-6</c:v>
                </c:pt>
                <c:pt idx="121">
                  <c:v>1.5722511428795135E-6</c:v>
                </c:pt>
                <c:pt idx="122">
                  <c:v>1.6970374342278344E-6</c:v>
                </c:pt>
                <c:pt idx="123">
                  <c:v>1.5702496584895227E-6</c:v>
                </c:pt>
                <c:pt idx="124">
                  <c:v>1.5648127486014782E-6</c:v>
                </c:pt>
                <c:pt idx="125">
                  <c:v>1.5565821592058693E-6</c:v>
                </c:pt>
                <c:pt idx="126">
                  <c:v>1.5697546110681838E-6</c:v>
                </c:pt>
                <c:pt idx="127">
                  <c:v>1.5998092894248032E-6</c:v>
                </c:pt>
                <c:pt idx="128">
                  <c:v>1.5712918447767395E-6</c:v>
                </c:pt>
                <c:pt idx="129">
                  <c:v>1.5737835090368382E-6</c:v>
                </c:pt>
                <c:pt idx="130">
                  <c:v>1.5718988810516356E-6</c:v>
                </c:pt>
                <c:pt idx="131">
                  <c:v>1.589143420851938E-6</c:v>
                </c:pt>
                <c:pt idx="132">
                  <c:v>1.5638238592837393E-6</c:v>
                </c:pt>
                <c:pt idx="133">
                  <c:v>1.5846120721750461E-6</c:v>
                </c:pt>
                <c:pt idx="134">
                  <c:v>1.6005075560566297E-6</c:v>
                </c:pt>
                <c:pt idx="135">
                  <c:v>1.5646451846762271E-6</c:v>
                </c:pt>
                <c:pt idx="136">
                  <c:v>1.5749619727857584E-6</c:v>
                </c:pt>
                <c:pt idx="137">
                  <c:v>1.5556787878097284E-6</c:v>
                </c:pt>
                <c:pt idx="138">
                  <c:v>1.5760328676580107E-6</c:v>
                </c:pt>
                <c:pt idx="139">
                  <c:v>1.5765968748488019E-6</c:v>
                </c:pt>
                <c:pt idx="140">
                  <c:v>1.5621503280473846E-6</c:v>
                </c:pt>
                <c:pt idx="141">
                  <c:v>1.582205577500018E-6</c:v>
                </c:pt>
                <c:pt idx="142">
                  <c:v>1.5610694375038759E-6</c:v>
                </c:pt>
                <c:pt idx="143">
                  <c:v>1.5551472204585598E-6</c:v>
                </c:pt>
                <c:pt idx="144">
                  <c:v>1.5602631861623612E-6</c:v>
                </c:pt>
                <c:pt idx="145">
                  <c:v>1.5664062681433754E-6</c:v>
                </c:pt>
                <c:pt idx="146">
                  <c:v>1.5562767898485585E-6</c:v>
                </c:pt>
                <c:pt idx="147">
                  <c:v>1.708717692083242E-6</c:v>
                </c:pt>
                <c:pt idx="148">
                  <c:v>1.5837992323832889E-6</c:v>
                </c:pt>
                <c:pt idx="149">
                  <c:v>1.5353922193523168E-6</c:v>
                </c:pt>
              </c:numCache>
            </c:numRef>
          </c:xVal>
          <c:yVal>
            <c:numRef>
              <c:f>seleção_injetores_clusterizacao!$C$2:$C$925</c:f>
              <c:numCache>
                <c:formatCode>0.000E+00</c:formatCode>
                <c:ptCount val="924"/>
                <c:pt idx="0">
                  <c:v>1.1677456424552334E-6</c:v>
                </c:pt>
                <c:pt idx="1">
                  <c:v>1.1997201863727344E-6</c:v>
                </c:pt>
                <c:pt idx="2">
                  <c:v>1.3527673779902047E-6</c:v>
                </c:pt>
                <c:pt idx="3">
                  <c:v>1.3564298742549963E-6</c:v>
                </c:pt>
                <c:pt idx="4">
                  <c:v>1.3170693926904822E-6</c:v>
                </c:pt>
                <c:pt idx="5">
                  <c:v>1.3425719931457795E-6</c:v>
                </c:pt>
                <c:pt idx="6">
                  <c:v>1.3505692159453185E-6</c:v>
                </c:pt>
                <c:pt idx="7">
                  <c:v>1.3213252777786645E-6</c:v>
                </c:pt>
                <c:pt idx="8">
                  <c:v>1.3430769633509574E-6</c:v>
                </c:pt>
                <c:pt idx="9">
                  <c:v>1.2439320251202231E-6</c:v>
                </c:pt>
                <c:pt idx="10">
                  <c:v>1.394831181253271E-6</c:v>
                </c:pt>
                <c:pt idx="11">
                  <c:v>1.3261982664843728E-6</c:v>
                </c:pt>
                <c:pt idx="12">
                  <c:v>1.3386517334879216E-6</c:v>
                </c:pt>
                <c:pt idx="13">
                  <c:v>1.3307062633696161E-6</c:v>
                </c:pt>
                <c:pt idx="14">
                  <c:v>1.37598162281025E-6</c:v>
                </c:pt>
                <c:pt idx="15">
                  <c:v>1.3490165503338079E-6</c:v>
                </c:pt>
                <c:pt idx="16">
                  <c:v>1.5513679249496421E-6</c:v>
                </c:pt>
                <c:pt idx="17">
                  <c:v>1.3246862031081928E-6</c:v>
                </c:pt>
                <c:pt idx="18">
                  <c:v>1.3702778332747326E-6</c:v>
                </c:pt>
                <c:pt idx="19">
                  <c:v>1.3520753093161174E-6</c:v>
                </c:pt>
                <c:pt idx="20">
                  <c:v>1.3889377648563934E-6</c:v>
                </c:pt>
                <c:pt idx="21">
                  <c:v>1.3838648084233183E-6</c:v>
                </c:pt>
                <c:pt idx="22">
                  <c:v>1.3535751786105771E-6</c:v>
                </c:pt>
                <c:pt idx="23">
                  <c:v>1.3544473098143992E-6</c:v>
                </c:pt>
                <c:pt idx="24">
                  <c:v>1.3541011725960985E-6</c:v>
                </c:pt>
                <c:pt idx="25">
                  <c:v>1.3536661767100347E-6</c:v>
                </c:pt>
                <c:pt idx="26">
                  <c:v>1.3418320469942602E-6</c:v>
                </c:pt>
                <c:pt idx="27">
                  <c:v>1.3527112648720564E-6</c:v>
                </c:pt>
                <c:pt idx="28">
                  <c:v>1.3704313926444639E-6</c:v>
                </c:pt>
                <c:pt idx="29">
                  <c:v>1.3689868039021352E-6</c:v>
                </c:pt>
                <c:pt idx="30">
                  <c:v>1.3687638853334156E-6</c:v>
                </c:pt>
                <c:pt idx="31">
                  <c:v>1.3933794061300389E-6</c:v>
                </c:pt>
                <c:pt idx="32">
                  <c:v>1.3212834762885243E-6</c:v>
                </c:pt>
                <c:pt idx="33">
                  <c:v>1.3398728284591052E-6</c:v>
                </c:pt>
                <c:pt idx="34">
                  <c:v>1.3992677205083401E-6</c:v>
                </c:pt>
                <c:pt idx="35">
                  <c:v>1.3251689404517473E-6</c:v>
                </c:pt>
                <c:pt idx="36">
                  <c:v>1.3728153770643266E-6</c:v>
                </c:pt>
                <c:pt idx="37">
                  <c:v>1.3535049745382216E-6</c:v>
                </c:pt>
                <c:pt idx="38">
                  <c:v>1.3143100308222424E-6</c:v>
                </c:pt>
                <c:pt idx="39">
                  <c:v>1.2983758127058784E-6</c:v>
                </c:pt>
                <c:pt idx="40">
                  <c:v>1.3404010739294148E-6</c:v>
                </c:pt>
                <c:pt idx="41">
                  <c:v>1.6013863732589399E-6</c:v>
                </c:pt>
                <c:pt idx="42">
                  <c:v>1.3124612832730798E-6</c:v>
                </c:pt>
                <c:pt idx="43">
                  <c:v>1.3281421479759053E-6</c:v>
                </c:pt>
                <c:pt idx="44">
                  <c:v>1.324140712060003E-6</c:v>
                </c:pt>
                <c:pt idx="45">
                  <c:v>1.3353351097311065E-6</c:v>
                </c:pt>
                <c:pt idx="46">
                  <c:v>1.3712248552245247E-6</c:v>
                </c:pt>
                <c:pt idx="47">
                  <c:v>1.3768796143798821E-6</c:v>
                </c:pt>
                <c:pt idx="48">
                  <c:v>1.3242578732632557E-6</c:v>
                </c:pt>
                <c:pt idx="49">
                  <c:v>1.3462224679139424E-6</c:v>
                </c:pt>
                <c:pt idx="50">
                  <c:v>1.3850677779396628E-6</c:v>
                </c:pt>
                <c:pt idx="51">
                  <c:v>1.443311943940548E-6</c:v>
                </c:pt>
                <c:pt idx="52">
                  <c:v>1.3611240061904171E-6</c:v>
                </c:pt>
                <c:pt idx="53">
                  <c:v>1.476199979528225E-6</c:v>
                </c:pt>
                <c:pt idx="54">
                  <c:v>1.4349158513451575E-6</c:v>
                </c:pt>
                <c:pt idx="55">
                  <c:v>1.4086324574702588E-6</c:v>
                </c:pt>
                <c:pt idx="56">
                  <c:v>1.3507008439790926E-6</c:v>
                </c:pt>
                <c:pt idx="57">
                  <c:v>1.3413755193493964E-6</c:v>
                </c:pt>
                <c:pt idx="58">
                  <c:v>1.3455557012154422E-6</c:v>
                </c:pt>
                <c:pt idx="59">
                  <c:v>1.3211405368741933E-6</c:v>
                </c:pt>
                <c:pt idx="60">
                  <c:v>1.3455598082665862E-6</c:v>
                </c:pt>
                <c:pt idx="61">
                  <c:v>1.3523490592702886E-6</c:v>
                </c:pt>
                <c:pt idx="62">
                  <c:v>1.3211110084801077E-6</c:v>
                </c:pt>
                <c:pt idx="63">
                  <c:v>1.3521596698983456E-6</c:v>
                </c:pt>
                <c:pt idx="64">
                  <c:v>1.4004599646601277E-6</c:v>
                </c:pt>
                <c:pt idx="65">
                  <c:v>1.323514431469085E-6</c:v>
                </c:pt>
                <c:pt idx="66">
                  <c:v>1.4066340190762629E-6</c:v>
                </c:pt>
                <c:pt idx="67">
                  <c:v>1.4660817584717263E-6</c:v>
                </c:pt>
                <c:pt idx="68">
                  <c:v>1.4043039300456478E-6</c:v>
                </c:pt>
                <c:pt idx="69">
                  <c:v>1.4177025207302254E-6</c:v>
                </c:pt>
                <c:pt idx="70">
                  <c:v>1.421541989962895E-6</c:v>
                </c:pt>
                <c:pt idx="71">
                  <c:v>1.4247622493030562E-6</c:v>
                </c:pt>
                <c:pt idx="72">
                  <c:v>1.3750696148047805E-6</c:v>
                </c:pt>
                <c:pt idx="73">
                  <c:v>1.390922174198866E-6</c:v>
                </c:pt>
                <c:pt idx="74">
                  <c:v>1.4949711086277184E-6</c:v>
                </c:pt>
                <c:pt idx="75">
                  <c:v>1.4127790597366724E-6</c:v>
                </c:pt>
                <c:pt idx="76">
                  <c:v>1.4278760074748935E-6</c:v>
                </c:pt>
                <c:pt idx="77">
                  <c:v>1.3865174493149081E-6</c:v>
                </c:pt>
                <c:pt idx="78">
                  <c:v>1.4101227290265562E-6</c:v>
                </c:pt>
                <c:pt idx="79">
                  <c:v>1.4126027432285203E-6</c:v>
                </c:pt>
                <c:pt idx="80">
                  <c:v>1.5337102197497359E-6</c:v>
                </c:pt>
                <c:pt idx="81">
                  <c:v>1.405610790926587E-6</c:v>
                </c:pt>
                <c:pt idx="82">
                  <c:v>1.3975651470551095E-6</c:v>
                </c:pt>
                <c:pt idx="83">
                  <c:v>1.3854592810076603E-6</c:v>
                </c:pt>
                <c:pt idx="84">
                  <c:v>1.4114913643319969E-6</c:v>
                </c:pt>
                <c:pt idx="85">
                  <c:v>1.4101247787608932E-6</c:v>
                </c:pt>
                <c:pt idx="86">
                  <c:v>1.3746615691258792E-6</c:v>
                </c:pt>
                <c:pt idx="87">
                  <c:v>1.3550461253234828E-6</c:v>
                </c:pt>
                <c:pt idx="88">
                  <c:v>1.3557275999396232E-6</c:v>
                </c:pt>
                <c:pt idx="89">
                  <c:v>1.3706894142347065E-6</c:v>
                </c:pt>
                <c:pt idx="90">
                  <c:v>1.3631328069683123E-6</c:v>
                </c:pt>
                <c:pt idx="91">
                  <c:v>1.3773385864780835E-6</c:v>
                </c:pt>
                <c:pt idx="92">
                  <c:v>1.3618837387087422E-6</c:v>
                </c:pt>
                <c:pt idx="93">
                  <c:v>1.3654885687562599E-6</c:v>
                </c:pt>
                <c:pt idx="94">
                  <c:v>1.3547029943654477E-6</c:v>
                </c:pt>
                <c:pt idx="95">
                  <c:v>1.3729432772560043E-6</c:v>
                </c:pt>
                <c:pt idx="96">
                  <c:v>1.4862479378464335E-6</c:v>
                </c:pt>
                <c:pt idx="97">
                  <c:v>1.3376849981835636E-6</c:v>
                </c:pt>
                <c:pt idx="98">
                  <c:v>1.3889181306861844E-6</c:v>
                </c:pt>
                <c:pt idx="99">
                  <c:v>1.3611953429027697E-6</c:v>
                </c:pt>
                <c:pt idx="100">
                  <c:v>1.3484027945311545E-6</c:v>
                </c:pt>
                <c:pt idx="101">
                  <c:v>1.4812512913244161E-6</c:v>
                </c:pt>
                <c:pt idx="102">
                  <c:v>1.3669984847298034E-6</c:v>
                </c:pt>
                <c:pt idx="103">
                  <c:v>1.3550230203902641E-6</c:v>
                </c:pt>
                <c:pt idx="104">
                  <c:v>1.3775799319410016E-6</c:v>
                </c:pt>
                <c:pt idx="105">
                  <c:v>1.3788624444254515E-6</c:v>
                </c:pt>
                <c:pt idx="106">
                  <c:v>1.3975434483710856E-6</c:v>
                </c:pt>
                <c:pt idx="107">
                  <c:v>1.3628844476720971E-6</c:v>
                </c:pt>
                <c:pt idx="108">
                  <c:v>1.3842744736837926E-6</c:v>
                </c:pt>
                <c:pt idx="109">
                  <c:v>1.4229895045151907E-6</c:v>
                </c:pt>
                <c:pt idx="110">
                  <c:v>1.398324285150744E-6</c:v>
                </c:pt>
                <c:pt idx="111">
                  <c:v>1.3774921442144084E-6</c:v>
                </c:pt>
                <c:pt idx="112">
                  <c:v>1.3349733900631325E-6</c:v>
                </c:pt>
                <c:pt idx="113">
                  <c:v>1.3409221927444549E-6</c:v>
                </c:pt>
                <c:pt idx="114">
                  <c:v>1.289425477900606E-6</c:v>
                </c:pt>
                <c:pt idx="115">
                  <c:v>1.3748685155158354E-6</c:v>
                </c:pt>
                <c:pt idx="116">
                  <c:v>1.3415275071902128E-6</c:v>
                </c:pt>
                <c:pt idx="117">
                  <c:v>1.3595604739033862E-6</c:v>
                </c:pt>
                <c:pt idx="118">
                  <c:v>1.3244995104702135E-6</c:v>
                </c:pt>
                <c:pt idx="119">
                  <c:v>1.2923775338317078E-6</c:v>
                </c:pt>
                <c:pt idx="120">
                  <c:v>1.3596405276383357E-6</c:v>
                </c:pt>
                <c:pt idx="121">
                  <c:v>1.3497596255194736E-6</c:v>
                </c:pt>
                <c:pt idx="122">
                  <c:v>1.3649684049301451E-6</c:v>
                </c:pt>
                <c:pt idx="123">
                  <c:v>1.3360596071412217E-6</c:v>
                </c:pt>
                <c:pt idx="124">
                  <c:v>1.384968431919171E-6</c:v>
                </c:pt>
                <c:pt idx="125">
                  <c:v>1.3509083073949147E-6</c:v>
                </c:pt>
                <c:pt idx="126">
                  <c:v>1.3404265959088459E-6</c:v>
                </c:pt>
                <c:pt idx="127">
                  <c:v>1.3516577113842346E-6</c:v>
                </c:pt>
                <c:pt idx="128">
                  <c:v>1.1302476654198685E-6</c:v>
                </c:pt>
                <c:pt idx="129">
                  <c:v>1.2873541510462399E-6</c:v>
                </c:pt>
                <c:pt idx="130">
                  <c:v>1.2771040947619566E-6</c:v>
                </c:pt>
                <c:pt idx="131">
                  <c:v>1.3944039223136351E-6</c:v>
                </c:pt>
                <c:pt idx="132">
                  <c:v>1.3560404333559832E-6</c:v>
                </c:pt>
                <c:pt idx="133">
                  <c:v>1.3536679137645461E-6</c:v>
                </c:pt>
                <c:pt idx="134">
                  <c:v>1.3615091569642655E-6</c:v>
                </c:pt>
                <c:pt idx="135">
                  <c:v>1.3443195317936936E-6</c:v>
                </c:pt>
                <c:pt idx="136">
                  <c:v>1.3499107336268959E-6</c:v>
                </c:pt>
                <c:pt idx="137">
                  <c:v>1.3593345076633642E-6</c:v>
                </c:pt>
                <c:pt idx="138">
                  <c:v>1.3518674946632232E-6</c:v>
                </c:pt>
                <c:pt idx="139">
                  <c:v>1.3586550362379889E-6</c:v>
                </c:pt>
                <c:pt idx="140">
                  <c:v>1.3481199649496932E-6</c:v>
                </c:pt>
                <c:pt idx="141">
                  <c:v>1.3500842455305206E-6</c:v>
                </c:pt>
                <c:pt idx="142">
                  <c:v>1.3725581222332459E-6</c:v>
                </c:pt>
                <c:pt idx="143">
                  <c:v>1.5264184942291147E-6</c:v>
                </c:pt>
                <c:pt idx="144">
                  <c:v>1.354081060137688E-6</c:v>
                </c:pt>
                <c:pt idx="145">
                  <c:v>1.3344355562467565E-6</c:v>
                </c:pt>
                <c:pt idx="146">
                  <c:v>1.3446689661399789E-6</c:v>
                </c:pt>
                <c:pt idx="147">
                  <c:v>1.3415149851602083E-6</c:v>
                </c:pt>
                <c:pt idx="148">
                  <c:v>1.3552095022644739E-6</c:v>
                </c:pt>
                <c:pt idx="149">
                  <c:v>1.3047905111344089E-6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27-4E75-9D1E-F4A4EC8D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74406"/>
        <c:axId val="1153462286"/>
      </c:scatterChart>
      <c:valAx>
        <c:axId val="5134744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MuF Oxid (água)</a:t>
                </a:r>
              </a:p>
            </c:rich>
          </c:tx>
          <c:layout/>
          <c:overlay val="0"/>
        </c:title>
        <c:numFmt formatCode="0.0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3462286"/>
        <c:crosses val="autoZero"/>
        <c:crossBetween val="midCat"/>
      </c:valAx>
      <c:valAx>
        <c:axId val="1153462286"/>
        <c:scaling>
          <c:orientation val="minMax"/>
          <c:max val="1.75E-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MuF Comb (água)</a:t>
                </a:r>
              </a:p>
            </c:rich>
          </c:tx>
          <c:layout/>
          <c:overlay val="0"/>
        </c:title>
        <c:numFmt formatCode="0.0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47440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Vazao_agua_LHP_comb!$I$1</c:f>
              <c:strCache>
                <c:ptCount val="1"/>
                <c:pt idx="0">
                  <c:v>MU_F comb ajustado (SI)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'A3-999-92-16-7565-0-0'!$A$2:$A$1000</c:f>
              <c:strCache>
                <c:ptCount val="238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9">
                  <c:v>018</c:v>
                </c:pt>
                <c:pt idx="20">
                  <c:v>019</c:v>
                </c:pt>
                <c:pt idx="22">
                  <c:v>020</c:v>
                </c:pt>
                <c:pt idx="23">
                  <c:v>021</c:v>
                </c:pt>
                <c:pt idx="24">
                  <c:v>022</c:v>
                </c:pt>
                <c:pt idx="25">
                  <c:v>023</c:v>
                </c:pt>
                <c:pt idx="26">
                  <c:v>024</c:v>
                </c:pt>
                <c:pt idx="27">
                  <c:v>025</c:v>
                </c:pt>
                <c:pt idx="28">
                  <c:v>026</c:v>
                </c:pt>
                <c:pt idx="29">
                  <c:v>027</c:v>
                </c:pt>
                <c:pt idx="30">
                  <c:v>028</c:v>
                </c:pt>
                <c:pt idx="31">
                  <c:v>029</c:v>
                </c:pt>
                <c:pt idx="32">
                  <c:v>030</c:v>
                </c:pt>
                <c:pt idx="33">
                  <c:v>031</c:v>
                </c:pt>
                <c:pt idx="34">
                  <c:v>032</c:v>
                </c:pt>
                <c:pt idx="35">
                  <c:v>033</c:v>
                </c:pt>
                <c:pt idx="36">
                  <c:v>034</c:v>
                </c:pt>
                <c:pt idx="37">
                  <c:v>035</c:v>
                </c:pt>
                <c:pt idx="38">
                  <c:v>036</c:v>
                </c:pt>
                <c:pt idx="39">
                  <c:v>037</c:v>
                </c:pt>
                <c:pt idx="40">
                  <c:v>038</c:v>
                </c:pt>
                <c:pt idx="41">
                  <c:v>039</c:v>
                </c:pt>
                <c:pt idx="42">
                  <c:v>040</c:v>
                </c:pt>
                <c:pt idx="43">
                  <c:v>041</c:v>
                </c:pt>
                <c:pt idx="44">
                  <c:v>042</c:v>
                </c:pt>
                <c:pt idx="45">
                  <c:v>043</c:v>
                </c:pt>
                <c:pt idx="46">
                  <c:v>044</c:v>
                </c:pt>
                <c:pt idx="47">
                  <c:v>045</c:v>
                </c:pt>
                <c:pt idx="48">
                  <c:v>046</c:v>
                </c:pt>
                <c:pt idx="49">
                  <c:v>047</c:v>
                </c:pt>
                <c:pt idx="50">
                  <c:v>048</c:v>
                </c:pt>
                <c:pt idx="51">
                  <c:v>049</c:v>
                </c:pt>
                <c:pt idx="52">
                  <c:v>050</c:v>
                </c:pt>
                <c:pt idx="53">
                  <c:v>051</c:v>
                </c:pt>
                <c:pt idx="54">
                  <c:v>052</c:v>
                </c:pt>
                <c:pt idx="55">
                  <c:v>053</c:v>
                </c:pt>
                <c:pt idx="56">
                  <c:v>054</c:v>
                </c:pt>
                <c:pt idx="57">
                  <c:v>055</c:v>
                </c:pt>
                <c:pt idx="58">
                  <c:v>056</c:v>
                </c:pt>
                <c:pt idx="59">
                  <c:v>057</c:v>
                </c:pt>
                <c:pt idx="60">
                  <c:v>058</c:v>
                </c:pt>
                <c:pt idx="61">
                  <c:v>059</c:v>
                </c:pt>
                <c:pt idx="62">
                  <c:v>060</c:v>
                </c:pt>
                <c:pt idx="63">
                  <c:v>061</c:v>
                </c:pt>
                <c:pt idx="64">
                  <c:v>062</c:v>
                </c:pt>
                <c:pt idx="65">
                  <c:v>063</c:v>
                </c:pt>
                <c:pt idx="66">
                  <c:v>064</c:v>
                </c:pt>
                <c:pt idx="67">
                  <c:v>065</c:v>
                </c:pt>
                <c:pt idx="68">
                  <c:v>066</c:v>
                </c:pt>
                <c:pt idx="69">
                  <c:v>067</c:v>
                </c:pt>
                <c:pt idx="70">
                  <c:v>068</c:v>
                </c:pt>
                <c:pt idx="71">
                  <c:v>069</c:v>
                </c:pt>
                <c:pt idx="72">
                  <c:v>070</c:v>
                </c:pt>
                <c:pt idx="73">
                  <c:v>071</c:v>
                </c:pt>
                <c:pt idx="74">
                  <c:v>072</c:v>
                </c:pt>
                <c:pt idx="75">
                  <c:v>073</c:v>
                </c:pt>
                <c:pt idx="76">
                  <c:v>074</c:v>
                </c:pt>
                <c:pt idx="77">
                  <c:v>075</c:v>
                </c:pt>
                <c:pt idx="78">
                  <c:v>076</c:v>
                </c:pt>
                <c:pt idx="79">
                  <c:v>077</c:v>
                </c:pt>
                <c:pt idx="80">
                  <c:v>078</c:v>
                </c:pt>
                <c:pt idx="81">
                  <c:v>079</c:v>
                </c:pt>
                <c:pt idx="82">
                  <c:v>080</c:v>
                </c:pt>
                <c:pt idx="83">
                  <c:v>081</c:v>
                </c:pt>
                <c:pt idx="84">
                  <c:v>082</c:v>
                </c:pt>
                <c:pt idx="85">
                  <c:v>083</c:v>
                </c:pt>
                <c:pt idx="86">
                  <c:v>084</c:v>
                </c:pt>
                <c:pt idx="87">
                  <c:v>085</c:v>
                </c:pt>
                <c:pt idx="88">
                  <c:v>086</c:v>
                </c:pt>
                <c:pt idx="89">
                  <c:v>087</c:v>
                </c:pt>
                <c:pt idx="90">
                  <c:v>088</c:v>
                </c:pt>
                <c:pt idx="91">
                  <c:v>089</c:v>
                </c:pt>
                <c:pt idx="92">
                  <c:v>090</c:v>
                </c:pt>
                <c:pt idx="93">
                  <c:v>091</c:v>
                </c:pt>
                <c:pt idx="94">
                  <c:v>092</c:v>
                </c:pt>
                <c:pt idx="95">
                  <c:v>093</c:v>
                </c:pt>
                <c:pt idx="96">
                  <c:v>094</c:v>
                </c:pt>
                <c:pt idx="97">
                  <c:v>095</c:v>
                </c:pt>
                <c:pt idx="98">
                  <c:v>096</c:v>
                </c:pt>
                <c:pt idx="99">
                  <c:v>097</c:v>
                </c:pt>
                <c:pt idx="100">
                  <c:v>098</c:v>
                </c:pt>
                <c:pt idx="101">
                  <c:v>099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</c:strCache>
            </c:strRef>
          </c:cat>
          <c:val>
            <c:numRef>
              <c:f>Vazao_agua_LHP_comb!$I$2:$I$1000</c:f>
              <c:numCache>
                <c:formatCode>0.000E+00</c:formatCode>
                <c:ptCount val="999"/>
                <c:pt idx="0">
                  <c:v>1.3886047507177241E-6</c:v>
                </c:pt>
                <c:pt idx="1">
                  <c:v>1.2409250957415055E-6</c:v>
                </c:pt>
                <c:pt idx="2">
                  <c:v>1.1677456424552334E-6</c:v>
                </c:pt>
                <c:pt idx="3">
                  <c:v>1.1997201863727344E-6</c:v>
                </c:pt>
                <c:pt idx="4">
                  <c:v>0</c:v>
                </c:pt>
                <c:pt idx="5">
                  <c:v>1.2820461323611543E-6</c:v>
                </c:pt>
                <c:pt idx="6">
                  <c:v>1.0988793570286208E-6</c:v>
                </c:pt>
                <c:pt idx="7">
                  <c:v>1.1391912197694986E-6</c:v>
                </c:pt>
                <c:pt idx="8">
                  <c:v>1.3132376663970982E-6</c:v>
                </c:pt>
                <c:pt idx="9">
                  <c:v>1.1773359356012955E-6</c:v>
                </c:pt>
                <c:pt idx="10">
                  <c:v>1.2411281207161407E-6</c:v>
                </c:pt>
                <c:pt idx="11">
                  <c:v>1.2569839940700697E-6</c:v>
                </c:pt>
                <c:pt idx="12">
                  <c:v>1.3722015866182193E-6</c:v>
                </c:pt>
                <c:pt idx="13">
                  <c:v>1.3430805525408836E-6</c:v>
                </c:pt>
                <c:pt idx="14">
                  <c:v>0</c:v>
                </c:pt>
                <c:pt idx="15">
                  <c:v>1.3439449385616054E-6</c:v>
                </c:pt>
                <c:pt idx="16">
                  <c:v>1.3527673779902047E-6</c:v>
                </c:pt>
                <c:pt idx="17">
                  <c:v>1.3457295623863042E-6</c:v>
                </c:pt>
                <c:pt idx="18">
                  <c:v>0</c:v>
                </c:pt>
                <c:pt idx="19">
                  <c:v>1.3299545254588088E-6</c:v>
                </c:pt>
                <c:pt idx="20">
                  <c:v>1.3783761177654318E-6</c:v>
                </c:pt>
                <c:pt idx="21">
                  <c:v>0</c:v>
                </c:pt>
                <c:pt idx="22">
                  <c:v>1.3564298742549963E-6</c:v>
                </c:pt>
                <c:pt idx="23">
                  <c:v>1.3170693926904822E-6</c:v>
                </c:pt>
                <c:pt idx="24">
                  <c:v>1.3425719931457795E-6</c:v>
                </c:pt>
                <c:pt idx="25">
                  <c:v>1.3505692159453185E-6</c:v>
                </c:pt>
                <c:pt idx="26">
                  <c:v>1.3213252777786645E-6</c:v>
                </c:pt>
                <c:pt idx="27">
                  <c:v>1.3430769633509574E-6</c:v>
                </c:pt>
                <c:pt idx="28">
                  <c:v>1.2439320251202231E-6</c:v>
                </c:pt>
                <c:pt idx="29">
                  <c:v>1.394831181253271E-6</c:v>
                </c:pt>
                <c:pt idx="30">
                  <c:v>1.3261982664843728E-6</c:v>
                </c:pt>
                <c:pt idx="31">
                  <c:v>1.3386517334879216E-6</c:v>
                </c:pt>
                <c:pt idx="32">
                  <c:v>1.3307062633696161E-6</c:v>
                </c:pt>
                <c:pt idx="33">
                  <c:v>1.37598162281025E-6</c:v>
                </c:pt>
                <c:pt idx="34">
                  <c:v>1.3490165503338079E-6</c:v>
                </c:pt>
                <c:pt idx="35">
                  <c:v>0</c:v>
                </c:pt>
                <c:pt idx="36">
                  <c:v>1.5513679249496421E-6</c:v>
                </c:pt>
                <c:pt idx="37">
                  <c:v>1.3246862031081928E-6</c:v>
                </c:pt>
                <c:pt idx="38">
                  <c:v>1.3702778332747326E-6</c:v>
                </c:pt>
                <c:pt idx="39">
                  <c:v>1.3520753093161174E-6</c:v>
                </c:pt>
                <c:pt idx="40">
                  <c:v>1.3889377648563934E-6</c:v>
                </c:pt>
                <c:pt idx="41">
                  <c:v>1.3838648084233183E-6</c:v>
                </c:pt>
                <c:pt idx="42">
                  <c:v>1.3535751786105771E-6</c:v>
                </c:pt>
                <c:pt idx="43">
                  <c:v>1.3544473098143992E-6</c:v>
                </c:pt>
                <c:pt idx="44">
                  <c:v>1.3541011725960985E-6</c:v>
                </c:pt>
                <c:pt idx="45">
                  <c:v>0</c:v>
                </c:pt>
                <c:pt idx="46">
                  <c:v>0</c:v>
                </c:pt>
                <c:pt idx="47">
                  <c:v>1.3536661767100347E-6</c:v>
                </c:pt>
                <c:pt idx="48">
                  <c:v>0</c:v>
                </c:pt>
                <c:pt idx="49">
                  <c:v>0</c:v>
                </c:pt>
                <c:pt idx="50">
                  <c:v>1.3418320469942602E-6</c:v>
                </c:pt>
                <c:pt idx="51">
                  <c:v>1.3527112648720564E-6</c:v>
                </c:pt>
                <c:pt idx="52">
                  <c:v>0</c:v>
                </c:pt>
                <c:pt idx="53">
                  <c:v>1.3704313926444639E-6</c:v>
                </c:pt>
                <c:pt idx="54">
                  <c:v>0</c:v>
                </c:pt>
                <c:pt idx="55">
                  <c:v>1.3689868039021352E-6</c:v>
                </c:pt>
                <c:pt idx="56">
                  <c:v>1.3687638853334156E-6</c:v>
                </c:pt>
                <c:pt idx="57">
                  <c:v>1.3933794061300389E-6</c:v>
                </c:pt>
                <c:pt idx="58">
                  <c:v>1.3212834762885243E-6</c:v>
                </c:pt>
                <c:pt idx="59">
                  <c:v>1.3398728284591052E-6</c:v>
                </c:pt>
                <c:pt idx="60">
                  <c:v>1.3992677205083401E-6</c:v>
                </c:pt>
                <c:pt idx="61">
                  <c:v>0</c:v>
                </c:pt>
                <c:pt idx="62">
                  <c:v>0</c:v>
                </c:pt>
                <c:pt idx="63">
                  <c:v>1.3251689404517473E-6</c:v>
                </c:pt>
                <c:pt idx="64">
                  <c:v>1.3728153770643266E-6</c:v>
                </c:pt>
                <c:pt idx="65">
                  <c:v>1.3535049745382216E-6</c:v>
                </c:pt>
                <c:pt idx="66">
                  <c:v>1.3143100308222424E-6</c:v>
                </c:pt>
                <c:pt idx="67">
                  <c:v>1.2983758127058784E-6</c:v>
                </c:pt>
                <c:pt idx="68">
                  <c:v>1.3404010739294148E-6</c:v>
                </c:pt>
                <c:pt idx="69">
                  <c:v>0</c:v>
                </c:pt>
                <c:pt idx="70">
                  <c:v>1.6013863732589399E-6</c:v>
                </c:pt>
                <c:pt idx="71">
                  <c:v>1.3124612832730798E-6</c:v>
                </c:pt>
                <c:pt idx="72">
                  <c:v>1.3281421479759053E-6</c:v>
                </c:pt>
                <c:pt idx="73">
                  <c:v>1.324140712060003E-6</c:v>
                </c:pt>
                <c:pt idx="74">
                  <c:v>1.3353351097311065E-6</c:v>
                </c:pt>
                <c:pt idx="75">
                  <c:v>1.3712248552245247E-6</c:v>
                </c:pt>
                <c:pt idx="76">
                  <c:v>0</c:v>
                </c:pt>
                <c:pt idx="77">
                  <c:v>0</c:v>
                </c:pt>
                <c:pt idx="78">
                  <c:v>1.3768796143798821E-6</c:v>
                </c:pt>
                <c:pt idx="79">
                  <c:v>1.3242578732632557E-6</c:v>
                </c:pt>
                <c:pt idx="80">
                  <c:v>0</c:v>
                </c:pt>
                <c:pt idx="81">
                  <c:v>0</c:v>
                </c:pt>
                <c:pt idx="82">
                  <c:v>1.3462224679139424E-6</c:v>
                </c:pt>
                <c:pt idx="83">
                  <c:v>1.3850677779396628E-6</c:v>
                </c:pt>
                <c:pt idx="84">
                  <c:v>1.443311943940548E-6</c:v>
                </c:pt>
                <c:pt idx="85">
                  <c:v>1.3611240061904171E-6</c:v>
                </c:pt>
                <c:pt idx="86">
                  <c:v>0</c:v>
                </c:pt>
                <c:pt idx="87">
                  <c:v>1.476199979528225E-6</c:v>
                </c:pt>
                <c:pt idx="88">
                  <c:v>1.4349158513451575E-6</c:v>
                </c:pt>
                <c:pt idx="89">
                  <c:v>1.4086324574702588E-6</c:v>
                </c:pt>
                <c:pt idx="90">
                  <c:v>1.3507008439790926E-6</c:v>
                </c:pt>
                <c:pt idx="91">
                  <c:v>1.3413755193493964E-6</c:v>
                </c:pt>
                <c:pt idx="92">
                  <c:v>1.3455557012154422E-6</c:v>
                </c:pt>
                <c:pt idx="93">
                  <c:v>1.3211405368741933E-6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1.3455598082665862E-6</c:v>
                </c:pt>
                <c:pt idx="98">
                  <c:v>0</c:v>
                </c:pt>
                <c:pt idx="99">
                  <c:v>1.3523490592702886E-6</c:v>
                </c:pt>
                <c:pt idx="100">
                  <c:v>1.3211110084801077E-6</c:v>
                </c:pt>
                <c:pt idx="101">
                  <c:v>1.3521596698983456E-6</c:v>
                </c:pt>
                <c:pt idx="102">
                  <c:v>1.4004599646601277E-6</c:v>
                </c:pt>
                <c:pt idx="103">
                  <c:v>1.323514431469085E-6</c:v>
                </c:pt>
                <c:pt idx="104">
                  <c:v>1.4066340190762629E-6</c:v>
                </c:pt>
                <c:pt idx="105">
                  <c:v>0</c:v>
                </c:pt>
                <c:pt idx="106">
                  <c:v>1.4660817584717263E-6</c:v>
                </c:pt>
                <c:pt idx="107">
                  <c:v>1.4043039300456478E-6</c:v>
                </c:pt>
                <c:pt idx="108">
                  <c:v>1.4177025207302254E-6</c:v>
                </c:pt>
                <c:pt idx="109">
                  <c:v>1.421541989962895E-6</c:v>
                </c:pt>
                <c:pt idx="110">
                  <c:v>1.4247622493030562E-6</c:v>
                </c:pt>
                <c:pt idx="111">
                  <c:v>1.3000575109422226E-6</c:v>
                </c:pt>
                <c:pt idx="112">
                  <c:v>1.3750696148047805E-6</c:v>
                </c:pt>
                <c:pt idx="113">
                  <c:v>1.390922174198866E-6</c:v>
                </c:pt>
                <c:pt idx="114">
                  <c:v>1.4949711086277184E-6</c:v>
                </c:pt>
                <c:pt idx="115">
                  <c:v>1.4127790597366724E-6</c:v>
                </c:pt>
                <c:pt idx="116">
                  <c:v>1.4278760074748935E-6</c:v>
                </c:pt>
                <c:pt idx="117">
                  <c:v>1.3865174493149081E-6</c:v>
                </c:pt>
                <c:pt idx="118">
                  <c:v>1.4101227290265562E-6</c:v>
                </c:pt>
                <c:pt idx="119">
                  <c:v>1.4126027432285203E-6</c:v>
                </c:pt>
                <c:pt idx="120">
                  <c:v>0</c:v>
                </c:pt>
                <c:pt idx="121">
                  <c:v>1.5337102197497359E-6</c:v>
                </c:pt>
                <c:pt idx="122">
                  <c:v>1.405610790926587E-6</c:v>
                </c:pt>
                <c:pt idx="123">
                  <c:v>1.3975651470551095E-6</c:v>
                </c:pt>
                <c:pt idx="124">
                  <c:v>1.3854592810076603E-6</c:v>
                </c:pt>
                <c:pt idx="125">
                  <c:v>1.4114913643319969E-6</c:v>
                </c:pt>
                <c:pt idx="126">
                  <c:v>1.4101247787608932E-6</c:v>
                </c:pt>
                <c:pt idx="127">
                  <c:v>1.3746615691258792E-6</c:v>
                </c:pt>
                <c:pt idx="128">
                  <c:v>1.3550461253234828E-6</c:v>
                </c:pt>
                <c:pt idx="129">
                  <c:v>1.3557275999396232E-6</c:v>
                </c:pt>
                <c:pt idx="130">
                  <c:v>1.3706894142347065E-6</c:v>
                </c:pt>
                <c:pt idx="131">
                  <c:v>1.3631328069683123E-6</c:v>
                </c:pt>
                <c:pt idx="132">
                  <c:v>1.3773385864780835E-6</c:v>
                </c:pt>
                <c:pt idx="133">
                  <c:v>1.3618837387087422E-6</c:v>
                </c:pt>
                <c:pt idx="134">
                  <c:v>1.3654885687562599E-6</c:v>
                </c:pt>
                <c:pt idx="135">
                  <c:v>1.3547029943654477E-6</c:v>
                </c:pt>
                <c:pt idx="136">
                  <c:v>1.3729432772560043E-6</c:v>
                </c:pt>
                <c:pt idx="137">
                  <c:v>1.4862479378464335E-6</c:v>
                </c:pt>
                <c:pt idx="138">
                  <c:v>1.3376849981835636E-6</c:v>
                </c:pt>
                <c:pt idx="139">
                  <c:v>1.3889181306861844E-6</c:v>
                </c:pt>
                <c:pt idx="140">
                  <c:v>1.3611953429027697E-6</c:v>
                </c:pt>
                <c:pt idx="141">
                  <c:v>1.3484027945311545E-6</c:v>
                </c:pt>
                <c:pt idx="142">
                  <c:v>1.4812512913244161E-6</c:v>
                </c:pt>
                <c:pt idx="143">
                  <c:v>1.3669984847298034E-6</c:v>
                </c:pt>
                <c:pt idx="144">
                  <c:v>1.3550230203902641E-6</c:v>
                </c:pt>
                <c:pt idx="145">
                  <c:v>1.3775799319410016E-6</c:v>
                </c:pt>
                <c:pt idx="146">
                  <c:v>1.3788624444254515E-6</c:v>
                </c:pt>
                <c:pt idx="147">
                  <c:v>1.3975434483710856E-6</c:v>
                </c:pt>
                <c:pt idx="148">
                  <c:v>1.3628844476720971E-6</c:v>
                </c:pt>
                <c:pt idx="149">
                  <c:v>1.3842744736837926E-6</c:v>
                </c:pt>
                <c:pt idx="150">
                  <c:v>1.4229895045151907E-6</c:v>
                </c:pt>
                <c:pt idx="151">
                  <c:v>1.398324285150744E-6</c:v>
                </c:pt>
                <c:pt idx="152">
                  <c:v>1.3774921442144084E-6</c:v>
                </c:pt>
                <c:pt idx="153">
                  <c:v>1.3349733900631325E-6</c:v>
                </c:pt>
                <c:pt idx="154">
                  <c:v>1.3409221927444549E-6</c:v>
                </c:pt>
                <c:pt idx="155">
                  <c:v>1.289425477900606E-6</c:v>
                </c:pt>
                <c:pt idx="156">
                  <c:v>1.3748685155158354E-6</c:v>
                </c:pt>
                <c:pt idx="157">
                  <c:v>1.3415275071902128E-6</c:v>
                </c:pt>
                <c:pt idx="158">
                  <c:v>1.3595604739033862E-6</c:v>
                </c:pt>
                <c:pt idx="159">
                  <c:v>1.3244995104702135E-6</c:v>
                </c:pt>
                <c:pt idx="160">
                  <c:v>1.2923775338317078E-6</c:v>
                </c:pt>
                <c:pt idx="161">
                  <c:v>1.3596405276383357E-6</c:v>
                </c:pt>
                <c:pt idx="162">
                  <c:v>1.3497596255194736E-6</c:v>
                </c:pt>
                <c:pt idx="163">
                  <c:v>1.3649684049301451E-6</c:v>
                </c:pt>
                <c:pt idx="164">
                  <c:v>1.3360596071412217E-6</c:v>
                </c:pt>
                <c:pt idx="165">
                  <c:v>1.384968431919171E-6</c:v>
                </c:pt>
                <c:pt idx="166">
                  <c:v>1.3509083073949147E-6</c:v>
                </c:pt>
                <c:pt idx="167">
                  <c:v>1.3404265959088459E-6</c:v>
                </c:pt>
                <c:pt idx="168">
                  <c:v>1.3516577113842346E-6</c:v>
                </c:pt>
                <c:pt idx="169">
                  <c:v>1.1302476654198685E-6</c:v>
                </c:pt>
                <c:pt idx="170">
                  <c:v>1.2873541510462399E-6</c:v>
                </c:pt>
                <c:pt idx="171">
                  <c:v>1.2771040947619566E-6</c:v>
                </c:pt>
                <c:pt idx="172">
                  <c:v>1.3944039223136351E-6</c:v>
                </c:pt>
                <c:pt idx="173">
                  <c:v>1.3560404333559832E-6</c:v>
                </c:pt>
                <c:pt idx="174">
                  <c:v>1.3536679137645461E-6</c:v>
                </c:pt>
                <c:pt idx="175">
                  <c:v>1.3615091569642655E-6</c:v>
                </c:pt>
                <c:pt idx="176">
                  <c:v>1.3443195317936936E-6</c:v>
                </c:pt>
                <c:pt idx="177">
                  <c:v>1.3499107336268959E-6</c:v>
                </c:pt>
                <c:pt idx="178">
                  <c:v>1.3593345076633642E-6</c:v>
                </c:pt>
                <c:pt idx="179">
                  <c:v>1.3518674946632232E-6</c:v>
                </c:pt>
                <c:pt idx="180">
                  <c:v>1.3586550362379889E-6</c:v>
                </c:pt>
                <c:pt idx="181">
                  <c:v>1.3481199649496932E-6</c:v>
                </c:pt>
                <c:pt idx="182">
                  <c:v>0</c:v>
                </c:pt>
                <c:pt idx="183">
                  <c:v>1.3500842455305206E-6</c:v>
                </c:pt>
                <c:pt idx="184">
                  <c:v>1.3725581222332459E-6</c:v>
                </c:pt>
                <c:pt idx="185">
                  <c:v>1.5264184942291147E-6</c:v>
                </c:pt>
                <c:pt idx="186">
                  <c:v>1.354081060137688E-6</c:v>
                </c:pt>
                <c:pt idx="187">
                  <c:v>1.3344355562467565E-6</c:v>
                </c:pt>
                <c:pt idx="188">
                  <c:v>1.3446689661399789E-6</c:v>
                </c:pt>
                <c:pt idx="189">
                  <c:v>0</c:v>
                </c:pt>
                <c:pt idx="190">
                  <c:v>1.3415149851602083E-6</c:v>
                </c:pt>
                <c:pt idx="191">
                  <c:v>1.3552095022644739E-6</c:v>
                </c:pt>
                <c:pt idx="192">
                  <c:v>1.3047905111344089E-6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416-4865-8A5D-D612FF616E8D}"/>
            </c:ext>
          </c:extLst>
        </c:ser>
        <c:ser>
          <c:idx val="1"/>
          <c:order val="1"/>
          <c:tx>
            <c:strRef>
              <c:f>Vazao_agua_LHP_oxi!$I$1</c:f>
              <c:strCache>
                <c:ptCount val="1"/>
                <c:pt idx="0">
                  <c:v>MU_F oxid ajustado (SI)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'A3-999-92-16-7565-0-0'!$A$2:$A$1000</c:f>
              <c:strCache>
                <c:ptCount val="238"/>
                <c:pt idx="0">
                  <c:v>001</c:v>
                </c:pt>
                <c:pt idx="1">
                  <c:v>002</c:v>
                </c:pt>
                <c:pt idx="2">
                  <c:v>003</c:v>
                </c:pt>
                <c:pt idx="3">
                  <c:v>004</c:v>
                </c:pt>
                <c:pt idx="4">
                  <c:v>005</c:v>
                </c:pt>
                <c:pt idx="5">
                  <c:v>006</c:v>
                </c:pt>
                <c:pt idx="6">
                  <c:v>007</c:v>
                </c:pt>
                <c:pt idx="7">
                  <c:v>008</c:v>
                </c:pt>
                <c:pt idx="8">
                  <c:v>009</c:v>
                </c:pt>
                <c:pt idx="9">
                  <c:v>010</c:v>
                </c:pt>
                <c:pt idx="10">
                  <c:v>011</c:v>
                </c:pt>
                <c:pt idx="11">
                  <c:v>012</c:v>
                </c:pt>
                <c:pt idx="12">
                  <c:v>013</c:v>
                </c:pt>
                <c:pt idx="13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9">
                  <c:v>018</c:v>
                </c:pt>
                <c:pt idx="20">
                  <c:v>019</c:v>
                </c:pt>
                <c:pt idx="22">
                  <c:v>020</c:v>
                </c:pt>
                <c:pt idx="23">
                  <c:v>021</c:v>
                </c:pt>
                <c:pt idx="24">
                  <c:v>022</c:v>
                </c:pt>
                <c:pt idx="25">
                  <c:v>023</c:v>
                </c:pt>
                <c:pt idx="26">
                  <c:v>024</c:v>
                </c:pt>
                <c:pt idx="27">
                  <c:v>025</c:v>
                </c:pt>
                <c:pt idx="28">
                  <c:v>026</c:v>
                </c:pt>
                <c:pt idx="29">
                  <c:v>027</c:v>
                </c:pt>
                <c:pt idx="30">
                  <c:v>028</c:v>
                </c:pt>
                <c:pt idx="31">
                  <c:v>029</c:v>
                </c:pt>
                <c:pt idx="32">
                  <c:v>030</c:v>
                </c:pt>
                <c:pt idx="33">
                  <c:v>031</c:v>
                </c:pt>
                <c:pt idx="34">
                  <c:v>032</c:v>
                </c:pt>
                <c:pt idx="35">
                  <c:v>033</c:v>
                </c:pt>
                <c:pt idx="36">
                  <c:v>034</c:v>
                </c:pt>
                <c:pt idx="37">
                  <c:v>035</c:v>
                </c:pt>
                <c:pt idx="38">
                  <c:v>036</c:v>
                </c:pt>
                <c:pt idx="39">
                  <c:v>037</c:v>
                </c:pt>
                <c:pt idx="40">
                  <c:v>038</c:v>
                </c:pt>
                <c:pt idx="41">
                  <c:v>039</c:v>
                </c:pt>
                <c:pt idx="42">
                  <c:v>040</c:v>
                </c:pt>
                <c:pt idx="43">
                  <c:v>041</c:v>
                </c:pt>
                <c:pt idx="44">
                  <c:v>042</c:v>
                </c:pt>
                <c:pt idx="45">
                  <c:v>043</c:v>
                </c:pt>
                <c:pt idx="46">
                  <c:v>044</c:v>
                </c:pt>
                <c:pt idx="47">
                  <c:v>045</c:v>
                </c:pt>
                <c:pt idx="48">
                  <c:v>046</c:v>
                </c:pt>
                <c:pt idx="49">
                  <c:v>047</c:v>
                </c:pt>
                <c:pt idx="50">
                  <c:v>048</c:v>
                </c:pt>
                <c:pt idx="51">
                  <c:v>049</c:v>
                </c:pt>
                <c:pt idx="52">
                  <c:v>050</c:v>
                </c:pt>
                <c:pt idx="53">
                  <c:v>051</c:v>
                </c:pt>
                <c:pt idx="54">
                  <c:v>052</c:v>
                </c:pt>
                <c:pt idx="55">
                  <c:v>053</c:v>
                </c:pt>
                <c:pt idx="56">
                  <c:v>054</c:v>
                </c:pt>
                <c:pt idx="57">
                  <c:v>055</c:v>
                </c:pt>
                <c:pt idx="58">
                  <c:v>056</c:v>
                </c:pt>
                <c:pt idx="59">
                  <c:v>057</c:v>
                </c:pt>
                <c:pt idx="60">
                  <c:v>058</c:v>
                </c:pt>
                <c:pt idx="61">
                  <c:v>059</c:v>
                </c:pt>
                <c:pt idx="62">
                  <c:v>060</c:v>
                </c:pt>
                <c:pt idx="63">
                  <c:v>061</c:v>
                </c:pt>
                <c:pt idx="64">
                  <c:v>062</c:v>
                </c:pt>
                <c:pt idx="65">
                  <c:v>063</c:v>
                </c:pt>
                <c:pt idx="66">
                  <c:v>064</c:v>
                </c:pt>
                <c:pt idx="67">
                  <c:v>065</c:v>
                </c:pt>
                <c:pt idx="68">
                  <c:v>066</c:v>
                </c:pt>
                <c:pt idx="69">
                  <c:v>067</c:v>
                </c:pt>
                <c:pt idx="70">
                  <c:v>068</c:v>
                </c:pt>
                <c:pt idx="71">
                  <c:v>069</c:v>
                </c:pt>
                <c:pt idx="72">
                  <c:v>070</c:v>
                </c:pt>
                <c:pt idx="73">
                  <c:v>071</c:v>
                </c:pt>
                <c:pt idx="74">
                  <c:v>072</c:v>
                </c:pt>
                <c:pt idx="75">
                  <c:v>073</c:v>
                </c:pt>
                <c:pt idx="76">
                  <c:v>074</c:v>
                </c:pt>
                <c:pt idx="77">
                  <c:v>075</c:v>
                </c:pt>
                <c:pt idx="78">
                  <c:v>076</c:v>
                </c:pt>
                <c:pt idx="79">
                  <c:v>077</c:v>
                </c:pt>
                <c:pt idx="80">
                  <c:v>078</c:v>
                </c:pt>
                <c:pt idx="81">
                  <c:v>079</c:v>
                </c:pt>
                <c:pt idx="82">
                  <c:v>080</c:v>
                </c:pt>
                <c:pt idx="83">
                  <c:v>081</c:v>
                </c:pt>
                <c:pt idx="84">
                  <c:v>082</c:v>
                </c:pt>
                <c:pt idx="85">
                  <c:v>083</c:v>
                </c:pt>
                <c:pt idx="86">
                  <c:v>084</c:v>
                </c:pt>
                <c:pt idx="87">
                  <c:v>085</c:v>
                </c:pt>
                <c:pt idx="88">
                  <c:v>086</c:v>
                </c:pt>
                <c:pt idx="89">
                  <c:v>087</c:v>
                </c:pt>
                <c:pt idx="90">
                  <c:v>088</c:v>
                </c:pt>
                <c:pt idx="91">
                  <c:v>089</c:v>
                </c:pt>
                <c:pt idx="92">
                  <c:v>090</c:v>
                </c:pt>
                <c:pt idx="93">
                  <c:v>091</c:v>
                </c:pt>
                <c:pt idx="94">
                  <c:v>092</c:v>
                </c:pt>
                <c:pt idx="95">
                  <c:v>093</c:v>
                </c:pt>
                <c:pt idx="96">
                  <c:v>094</c:v>
                </c:pt>
                <c:pt idx="97">
                  <c:v>095</c:v>
                </c:pt>
                <c:pt idx="98">
                  <c:v>096</c:v>
                </c:pt>
                <c:pt idx="99">
                  <c:v>097</c:v>
                </c:pt>
                <c:pt idx="100">
                  <c:v>098</c:v>
                </c:pt>
                <c:pt idx="101">
                  <c:v>099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129</c:v>
                </c:pt>
                <c:pt idx="132">
                  <c:v>130</c:v>
                </c:pt>
                <c:pt idx="133">
                  <c:v>131</c:v>
                </c:pt>
                <c:pt idx="134">
                  <c:v>132</c:v>
                </c:pt>
                <c:pt idx="135">
                  <c:v>133</c:v>
                </c:pt>
                <c:pt idx="136">
                  <c:v>134</c:v>
                </c:pt>
                <c:pt idx="137">
                  <c:v>135</c:v>
                </c:pt>
                <c:pt idx="138">
                  <c:v>136</c:v>
                </c:pt>
                <c:pt idx="139">
                  <c:v>137</c:v>
                </c:pt>
                <c:pt idx="140">
                  <c:v>138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142</c:v>
                </c:pt>
                <c:pt idx="145">
                  <c:v>143</c:v>
                </c:pt>
                <c:pt idx="146">
                  <c:v>144</c:v>
                </c:pt>
                <c:pt idx="147">
                  <c:v>145</c:v>
                </c:pt>
                <c:pt idx="148">
                  <c:v>146</c:v>
                </c:pt>
                <c:pt idx="149">
                  <c:v>147</c:v>
                </c:pt>
                <c:pt idx="150">
                  <c:v>148</c:v>
                </c:pt>
                <c:pt idx="151">
                  <c:v>149</c:v>
                </c:pt>
                <c:pt idx="152">
                  <c:v>150</c:v>
                </c:pt>
                <c:pt idx="153">
                  <c:v>151</c:v>
                </c:pt>
                <c:pt idx="154">
                  <c:v>152</c:v>
                </c:pt>
                <c:pt idx="155">
                  <c:v>153</c:v>
                </c:pt>
                <c:pt idx="156">
                  <c:v>154</c:v>
                </c:pt>
                <c:pt idx="157">
                  <c:v>155</c:v>
                </c:pt>
                <c:pt idx="158">
                  <c:v>156</c:v>
                </c:pt>
                <c:pt idx="159">
                  <c:v>157</c:v>
                </c:pt>
                <c:pt idx="160">
                  <c:v>158</c:v>
                </c:pt>
                <c:pt idx="161">
                  <c:v>159</c:v>
                </c:pt>
                <c:pt idx="162">
                  <c:v>160</c:v>
                </c:pt>
                <c:pt idx="163">
                  <c:v>161</c:v>
                </c:pt>
                <c:pt idx="164">
                  <c:v>162</c:v>
                </c:pt>
                <c:pt idx="165">
                  <c:v>163</c:v>
                </c:pt>
                <c:pt idx="166">
                  <c:v>164</c:v>
                </c:pt>
                <c:pt idx="167">
                  <c:v>165</c:v>
                </c:pt>
                <c:pt idx="168">
                  <c:v>166</c:v>
                </c:pt>
                <c:pt idx="169">
                  <c:v>167</c:v>
                </c:pt>
                <c:pt idx="170">
                  <c:v>168</c:v>
                </c:pt>
                <c:pt idx="171">
                  <c:v>169</c:v>
                </c:pt>
                <c:pt idx="172">
                  <c:v>170</c:v>
                </c:pt>
                <c:pt idx="173">
                  <c:v>171</c:v>
                </c:pt>
                <c:pt idx="174">
                  <c:v>172</c:v>
                </c:pt>
                <c:pt idx="175">
                  <c:v>173</c:v>
                </c:pt>
                <c:pt idx="176">
                  <c:v>174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179</c:v>
                </c:pt>
                <c:pt idx="182">
                  <c:v>180</c:v>
                </c:pt>
                <c:pt idx="183">
                  <c:v>181</c:v>
                </c:pt>
                <c:pt idx="184">
                  <c:v>182</c:v>
                </c:pt>
                <c:pt idx="185">
                  <c:v>183</c:v>
                </c:pt>
                <c:pt idx="186">
                  <c:v>184</c:v>
                </c:pt>
                <c:pt idx="187">
                  <c:v>185</c:v>
                </c:pt>
                <c:pt idx="188">
                  <c:v>186</c:v>
                </c:pt>
                <c:pt idx="189">
                  <c:v>187</c:v>
                </c:pt>
                <c:pt idx="190">
                  <c:v>188</c:v>
                </c:pt>
                <c:pt idx="191">
                  <c:v>189</c:v>
                </c:pt>
                <c:pt idx="192">
                  <c:v>190</c:v>
                </c:pt>
                <c:pt idx="193">
                  <c:v>191</c:v>
                </c:pt>
                <c:pt idx="194">
                  <c:v>192</c:v>
                </c:pt>
                <c:pt idx="195">
                  <c:v>193</c:v>
                </c:pt>
                <c:pt idx="196">
                  <c:v>194</c:v>
                </c:pt>
                <c:pt idx="197">
                  <c:v>195</c:v>
                </c:pt>
                <c:pt idx="198">
                  <c:v>196</c:v>
                </c:pt>
                <c:pt idx="199">
                  <c:v>197</c:v>
                </c:pt>
                <c:pt idx="200">
                  <c:v>198</c:v>
                </c:pt>
                <c:pt idx="201">
                  <c:v>199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204</c:v>
                </c:pt>
                <c:pt idx="207">
                  <c:v>205</c:v>
                </c:pt>
                <c:pt idx="208">
                  <c:v>206</c:v>
                </c:pt>
                <c:pt idx="209">
                  <c:v>207</c:v>
                </c:pt>
                <c:pt idx="210">
                  <c:v>208</c:v>
                </c:pt>
                <c:pt idx="211">
                  <c:v>209</c:v>
                </c:pt>
                <c:pt idx="212">
                  <c:v>210</c:v>
                </c:pt>
                <c:pt idx="213">
                  <c:v>211</c:v>
                </c:pt>
                <c:pt idx="214">
                  <c:v>212</c:v>
                </c:pt>
                <c:pt idx="215">
                  <c:v>213</c:v>
                </c:pt>
                <c:pt idx="216">
                  <c:v>214</c:v>
                </c:pt>
                <c:pt idx="217">
                  <c:v>215</c:v>
                </c:pt>
                <c:pt idx="218">
                  <c:v>216</c:v>
                </c:pt>
                <c:pt idx="219">
                  <c:v>217</c:v>
                </c:pt>
                <c:pt idx="220">
                  <c:v>218</c:v>
                </c:pt>
                <c:pt idx="221">
                  <c:v>219</c:v>
                </c:pt>
                <c:pt idx="222">
                  <c:v>220</c:v>
                </c:pt>
                <c:pt idx="223">
                  <c:v>221</c:v>
                </c:pt>
                <c:pt idx="224">
                  <c:v>222</c:v>
                </c:pt>
                <c:pt idx="225">
                  <c:v>223</c:v>
                </c:pt>
                <c:pt idx="226">
                  <c:v>224</c:v>
                </c:pt>
                <c:pt idx="227">
                  <c:v>225</c:v>
                </c:pt>
                <c:pt idx="228">
                  <c:v>226</c:v>
                </c:pt>
                <c:pt idx="229">
                  <c:v>227</c:v>
                </c:pt>
                <c:pt idx="230">
                  <c:v>228</c:v>
                </c:pt>
                <c:pt idx="231">
                  <c:v>229</c:v>
                </c:pt>
                <c:pt idx="232">
                  <c:v>230</c:v>
                </c:pt>
                <c:pt idx="233">
                  <c:v>231</c:v>
                </c:pt>
                <c:pt idx="234">
                  <c:v>232</c:v>
                </c:pt>
                <c:pt idx="235">
                  <c:v>233</c:v>
                </c:pt>
                <c:pt idx="236">
                  <c:v>234</c:v>
                </c:pt>
                <c:pt idx="237">
                  <c:v>235</c:v>
                </c:pt>
              </c:strCache>
            </c:strRef>
          </c:cat>
          <c:val>
            <c:numRef>
              <c:f>Vazao_agua_LHP_oxi!$I$2:$I$1000</c:f>
              <c:numCache>
                <c:formatCode>0.000E+00</c:formatCode>
                <c:ptCount val="999"/>
                <c:pt idx="0">
                  <c:v>1.5471591367000962E-6</c:v>
                </c:pt>
                <c:pt idx="1">
                  <c:v>2.1033273360088319E-6</c:v>
                </c:pt>
                <c:pt idx="2">
                  <c:v>1.5599708264898192E-6</c:v>
                </c:pt>
                <c:pt idx="3">
                  <c:v>1.7801271077013368E-6</c:v>
                </c:pt>
                <c:pt idx="4">
                  <c:v>0</c:v>
                </c:pt>
                <c:pt idx="5">
                  <c:v>1.748415959208562E-6</c:v>
                </c:pt>
                <c:pt idx="6">
                  <c:v>1.6667301545784464E-6</c:v>
                </c:pt>
                <c:pt idx="7">
                  <c:v>1.4388826787551108E-6</c:v>
                </c:pt>
                <c:pt idx="8">
                  <c:v>1.5330868490569209E-6</c:v>
                </c:pt>
                <c:pt idx="9">
                  <c:v>1.5442904524822945E-6</c:v>
                </c:pt>
                <c:pt idx="10">
                  <c:v>1.5248074709052269E-6</c:v>
                </c:pt>
                <c:pt idx="11">
                  <c:v>1.5824127102213814E-6</c:v>
                </c:pt>
                <c:pt idx="12">
                  <c:v>1.4740804962343522E-6</c:v>
                </c:pt>
                <c:pt idx="13">
                  <c:v>1.5860908505916053E-6</c:v>
                </c:pt>
                <c:pt idx="14">
                  <c:v>0</c:v>
                </c:pt>
                <c:pt idx="15">
                  <c:v>1.5951282309292391E-6</c:v>
                </c:pt>
                <c:pt idx="16">
                  <c:v>1.6154710032344975E-6</c:v>
                </c:pt>
                <c:pt idx="17">
                  <c:v>1.5833614269865505E-6</c:v>
                </c:pt>
                <c:pt idx="18">
                  <c:v>0</c:v>
                </c:pt>
                <c:pt idx="19">
                  <c:v>1.6176407593031342E-6</c:v>
                </c:pt>
                <c:pt idx="20">
                  <c:v>1.5993213468484253E-6</c:v>
                </c:pt>
                <c:pt idx="21">
                  <c:v>0</c:v>
                </c:pt>
                <c:pt idx="22">
                  <c:v>1.6070612617700514E-6</c:v>
                </c:pt>
                <c:pt idx="23">
                  <c:v>1.5669326115704382E-6</c:v>
                </c:pt>
                <c:pt idx="24">
                  <c:v>1.6626685083982345E-6</c:v>
                </c:pt>
                <c:pt idx="25">
                  <c:v>1.6369416864337287E-6</c:v>
                </c:pt>
                <c:pt idx="26">
                  <c:v>1.6064705266522147E-6</c:v>
                </c:pt>
                <c:pt idx="27">
                  <c:v>1.5858204294736469E-6</c:v>
                </c:pt>
                <c:pt idx="28">
                  <c:v>1.6112311951100943E-6</c:v>
                </c:pt>
                <c:pt idx="29">
                  <c:v>1.5373824770363612E-6</c:v>
                </c:pt>
                <c:pt idx="30">
                  <c:v>1.5971505821583132E-6</c:v>
                </c:pt>
                <c:pt idx="31">
                  <c:v>1.599340732474135E-6</c:v>
                </c:pt>
                <c:pt idx="32">
                  <c:v>1.5889691412115216E-6</c:v>
                </c:pt>
                <c:pt idx="33">
                  <c:v>1.6588666011435153E-6</c:v>
                </c:pt>
                <c:pt idx="34">
                  <c:v>1.5832401810284604E-6</c:v>
                </c:pt>
                <c:pt idx="35">
                  <c:v>0</c:v>
                </c:pt>
                <c:pt idx="36">
                  <c:v>1.3750772880767564E-6</c:v>
                </c:pt>
                <c:pt idx="37">
                  <c:v>1.568361079686822E-6</c:v>
                </c:pt>
                <c:pt idx="38">
                  <c:v>1.5807275497517833E-6</c:v>
                </c:pt>
                <c:pt idx="39">
                  <c:v>1.5931399083609546E-6</c:v>
                </c:pt>
                <c:pt idx="40">
                  <c:v>1.5797873007693058E-6</c:v>
                </c:pt>
                <c:pt idx="41">
                  <c:v>1.5731406280862074E-6</c:v>
                </c:pt>
                <c:pt idx="42">
                  <c:v>1.5437508611477089E-6</c:v>
                </c:pt>
                <c:pt idx="43">
                  <c:v>1.5573694134779629E-6</c:v>
                </c:pt>
                <c:pt idx="44">
                  <c:v>1.6471418921120495E-6</c:v>
                </c:pt>
                <c:pt idx="45">
                  <c:v>0</c:v>
                </c:pt>
                <c:pt idx="46">
                  <c:v>0</c:v>
                </c:pt>
                <c:pt idx="47">
                  <c:v>1.5945759253575192E-6</c:v>
                </c:pt>
                <c:pt idx="48">
                  <c:v>0</c:v>
                </c:pt>
                <c:pt idx="49">
                  <c:v>0</c:v>
                </c:pt>
                <c:pt idx="50">
                  <c:v>1.5598139425233326E-6</c:v>
                </c:pt>
                <c:pt idx="51">
                  <c:v>1.5805838957198872E-6</c:v>
                </c:pt>
                <c:pt idx="52">
                  <c:v>0</c:v>
                </c:pt>
                <c:pt idx="53">
                  <c:v>1.5925679839659668E-6</c:v>
                </c:pt>
                <c:pt idx="54">
                  <c:v>0</c:v>
                </c:pt>
                <c:pt idx="55">
                  <c:v>1.5669258609197676E-6</c:v>
                </c:pt>
                <c:pt idx="56">
                  <c:v>1.6017689580066783E-6</c:v>
                </c:pt>
                <c:pt idx="57">
                  <c:v>1.5467757930499374E-6</c:v>
                </c:pt>
                <c:pt idx="58">
                  <c:v>1.6044569738139114E-6</c:v>
                </c:pt>
                <c:pt idx="59">
                  <c:v>1.5711537257249E-6</c:v>
                </c:pt>
                <c:pt idx="60">
                  <c:v>1.5627155764307116E-6</c:v>
                </c:pt>
                <c:pt idx="61">
                  <c:v>0</c:v>
                </c:pt>
                <c:pt idx="62">
                  <c:v>0</c:v>
                </c:pt>
                <c:pt idx="63">
                  <c:v>1.5868986770001704E-6</c:v>
                </c:pt>
                <c:pt idx="64">
                  <c:v>1.5584477565783336E-6</c:v>
                </c:pt>
                <c:pt idx="65">
                  <c:v>1.5485701767791148E-6</c:v>
                </c:pt>
                <c:pt idx="66">
                  <c:v>1.5831182858015086E-6</c:v>
                </c:pt>
                <c:pt idx="67">
                  <c:v>1.5702614688496605E-6</c:v>
                </c:pt>
                <c:pt idx="68">
                  <c:v>1.6033829857370222E-6</c:v>
                </c:pt>
                <c:pt idx="69">
                  <c:v>0</c:v>
                </c:pt>
                <c:pt idx="70">
                  <c:v>1.5824122953741242E-6</c:v>
                </c:pt>
                <c:pt idx="71">
                  <c:v>1.5547122048922653E-6</c:v>
                </c:pt>
                <c:pt idx="72">
                  <c:v>1.5782502888962588E-6</c:v>
                </c:pt>
                <c:pt idx="73">
                  <c:v>1.5218996937987049E-6</c:v>
                </c:pt>
                <c:pt idx="74">
                  <c:v>1.5707741484869102E-6</c:v>
                </c:pt>
                <c:pt idx="75">
                  <c:v>1.5115606914829785E-6</c:v>
                </c:pt>
                <c:pt idx="76">
                  <c:v>0</c:v>
                </c:pt>
                <c:pt idx="77">
                  <c:v>0</c:v>
                </c:pt>
                <c:pt idx="78">
                  <c:v>1.5607685376044371E-6</c:v>
                </c:pt>
                <c:pt idx="79">
                  <c:v>1.5804341195016552E-6</c:v>
                </c:pt>
                <c:pt idx="80">
                  <c:v>0</c:v>
                </c:pt>
                <c:pt idx="81">
                  <c:v>0</c:v>
                </c:pt>
                <c:pt idx="82">
                  <c:v>1.5676847388959323E-6</c:v>
                </c:pt>
                <c:pt idx="83">
                  <c:v>1.5795041068124712E-6</c:v>
                </c:pt>
                <c:pt idx="84">
                  <c:v>1.5861725833596416E-6</c:v>
                </c:pt>
                <c:pt idx="85">
                  <c:v>1.5713114163469517E-6</c:v>
                </c:pt>
                <c:pt idx="86">
                  <c:v>0</c:v>
                </c:pt>
                <c:pt idx="87">
                  <c:v>1.5870084626797935E-6</c:v>
                </c:pt>
                <c:pt idx="88">
                  <c:v>1.5320995002155205E-6</c:v>
                </c:pt>
                <c:pt idx="89">
                  <c:v>1.5578427853076443E-6</c:v>
                </c:pt>
                <c:pt idx="90">
                  <c:v>1.5691025127895312E-6</c:v>
                </c:pt>
                <c:pt idx="91">
                  <c:v>1.5694502068069335E-6</c:v>
                </c:pt>
                <c:pt idx="92">
                  <c:v>1.6099388723865539E-6</c:v>
                </c:pt>
                <c:pt idx="93">
                  <c:v>1.6313449660009114E-6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1.5812528696897195E-6</c:v>
                </c:pt>
                <c:pt idx="98">
                  <c:v>0</c:v>
                </c:pt>
                <c:pt idx="99">
                  <c:v>1.5836747162287899E-6</c:v>
                </c:pt>
                <c:pt idx="100">
                  <c:v>1.6307923151724473E-6</c:v>
                </c:pt>
                <c:pt idx="101">
                  <c:v>1.6130926496565807E-6</c:v>
                </c:pt>
                <c:pt idx="102">
                  <c:v>1.5669671611338486E-6</c:v>
                </c:pt>
                <c:pt idx="103">
                  <c:v>1.5705498279936597E-6</c:v>
                </c:pt>
                <c:pt idx="104">
                  <c:v>1.5729336423549986E-6</c:v>
                </c:pt>
                <c:pt idx="105">
                  <c:v>0</c:v>
                </c:pt>
                <c:pt idx="106">
                  <c:v>1.5479934990076617E-6</c:v>
                </c:pt>
                <c:pt idx="107">
                  <c:v>1.5744639721300766E-6</c:v>
                </c:pt>
                <c:pt idx="108">
                  <c:v>1.5918310200036931E-6</c:v>
                </c:pt>
                <c:pt idx="109">
                  <c:v>1.5818085452462321E-6</c:v>
                </c:pt>
                <c:pt idx="110">
                  <c:v>1.5721860837766379E-6</c:v>
                </c:pt>
                <c:pt idx="111">
                  <c:v>1.5719921274306956E-6</c:v>
                </c:pt>
                <c:pt idx="112">
                  <c:v>1.5718780376077497E-6</c:v>
                </c:pt>
                <c:pt idx="113">
                  <c:v>1.6086714680475137E-6</c:v>
                </c:pt>
                <c:pt idx="114">
                  <c:v>1.5977881594187724E-6</c:v>
                </c:pt>
                <c:pt idx="115">
                  <c:v>1.6146704419786335E-6</c:v>
                </c:pt>
                <c:pt idx="116">
                  <c:v>1.5998372256556162E-6</c:v>
                </c:pt>
                <c:pt idx="117">
                  <c:v>1.5507465040831453E-6</c:v>
                </c:pt>
                <c:pt idx="118">
                  <c:v>1.5741723155387951E-6</c:v>
                </c:pt>
                <c:pt idx="119">
                  <c:v>1.5925065034589711E-6</c:v>
                </c:pt>
                <c:pt idx="120">
                  <c:v>0</c:v>
                </c:pt>
                <c:pt idx="121">
                  <c:v>1.5837650034448458E-6</c:v>
                </c:pt>
                <c:pt idx="122">
                  <c:v>1.5265384798633367E-6</c:v>
                </c:pt>
                <c:pt idx="123">
                  <c:v>1.5985495537605976E-6</c:v>
                </c:pt>
                <c:pt idx="124">
                  <c:v>1.5665992217408915E-6</c:v>
                </c:pt>
                <c:pt idx="125">
                  <c:v>1.5666164871134606E-6</c:v>
                </c:pt>
                <c:pt idx="126">
                  <c:v>1.5651849724116423E-6</c:v>
                </c:pt>
                <c:pt idx="127">
                  <c:v>1.5884117338378501E-6</c:v>
                </c:pt>
                <c:pt idx="128">
                  <c:v>1.5734934396742703E-6</c:v>
                </c:pt>
                <c:pt idx="129">
                  <c:v>1.575385688285179E-6</c:v>
                </c:pt>
                <c:pt idx="130">
                  <c:v>1.5760243850580204E-6</c:v>
                </c:pt>
                <c:pt idx="131">
                  <c:v>1.5772287991587019E-6</c:v>
                </c:pt>
                <c:pt idx="132">
                  <c:v>1.5712009263367151E-6</c:v>
                </c:pt>
                <c:pt idx="133">
                  <c:v>1.5781756186698591E-6</c:v>
                </c:pt>
                <c:pt idx="134">
                  <c:v>1.5633506321646801E-6</c:v>
                </c:pt>
                <c:pt idx="135">
                  <c:v>1.5923753017150052E-6</c:v>
                </c:pt>
                <c:pt idx="136">
                  <c:v>1.5675092235412938E-6</c:v>
                </c:pt>
                <c:pt idx="137">
                  <c:v>1.5576042217346404E-6</c:v>
                </c:pt>
                <c:pt idx="138">
                  <c:v>1.5753208530250012E-6</c:v>
                </c:pt>
                <c:pt idx="139">
                  <c:v>1.5884650354663558E-6</c:v>
                </c:pt>
                <c:pt idx="140">
                  <c:v>1.5951447582967901E-6</c:v>
                </c:pt>
                <c:pt idx="141">
                  <c:v>1.5810413158172888E-6</c:v>
                </c:pt>
                <c:pt idx="142">
                  <c:v>1.5547489920806597E-6</c:v>
                </c:pt>
                <c:pt idx="143">
                  <c:v>1.5675774338103916E-6</c:v>
                </c:pt>
                <c:pt idx="144">
                  <c:v>1.7140085465597085E-6</c:v>
                </c:pt>
                <c:pt idx="145">
                  <c:v>1.579201274843526E-6</c:v>
                </c:pt>
                <c:pt idx="146">
                  <c:v>1.5783465767940495E-6</c:v>
                </c:pt>
                <c:pt idx="147">
                  <c:v>1.5990678606062515E-6</c:v>
                </c:pt>
                <c:pt idx="148">
                  <c:v>1.5985772212610762E-6</c:v>
                </c:pt>
                <c:pt idx="149">
                  <c:v>1.562705258472426E-6</c:v>
                </c:pt>
                <c:pt idx="150">
                  <c:v>1.5889690354777392E-6</c:v>
                </c:pt>
                <c:pt idx="151">
                  <c:v>1.559160092419606E-6</c:v>
                </c:pt>
                <c:pt idx="152">
                  <c:v>1.5641530785642195E-6</c:v>
                </c:pt>
                <c:pt idx="153">
                  <c:v>1.5711739361804883E-6</c:v>
                </c:pt>
                <c:pt idx="154">
                  <c:v>1.5693960946078645E-6</c:v>
                </c:pt>
                <c:pt idx="155">
                  <c:v>1.5609745514137659E-6</c:v>
                </c:pt>
                <c:pt idx="156">
                  <c:v>1.5624627320555092E-6</c:v>
                </c:pt>
                <c:pt idx="157">
                  <c:v>2.1254286847626099E-6</c:v>
                </c:pt>
                <c:pt idx="158">
                  <c:v>1.5511307797788186E-6</c:v>
                </c:pt>
                <c:pt idx="159">
                  <c:v>1.568699567693649E-6</c:v>
                </c:pt>
                <c:pt idx="160">
                  <c:v>1.5836657652033789E-6</c:v>
                </c:pt>
                <c:pt idx="161">
                  <c:v>1.5764313654517329E-6</c:v>
                </c:pt>
                <c:pt idx="162">
                  <c:v>1.5722511428795135E-6</c:v>
                </c:pt>
                <c:pt idx="163">
                  <c:v>1.6970374342278344E-6</c:v>
                </c:pt>
                <c:pt idx="164">
                  <c:v>1.5702496584895227E-6</c:v>
                </c:pt>
                <c:pt idx="165">
                  <c:v>1.5648127486014782E-6</c:v>
                </c:pt>
                <c:pt idx="166">
                  <c:v>1.5565821592058693E-6</c:v>
                </c:pt>
                <c:pt idx="167">
                  <c:v>1.5697546110681838E-6</c:v>
                </c:pt>
                <c:pt idx="168">
                  <c:v>1.5998092894248032E-6</c:v>
                </c:pt>
                <c:pt idx="169">
                  <c:v>1.5712918447767395E-6</c:v>
                </c:pt>
                <c:pt idx="170">
                  <c:v>1.5737835090368382E-6</c:v>
                </c:pt>
                <c:pt idx="171">
                  <c:v>1.5718988810516356E-6</c:v>
                </c:pt>
                <c:pt idx="172">
                  <c:v>1.589143420851938E-6</c:v>
                </c:pt>
                <c:pt idx="173">
                  <c:v>1.5638238592837393E-6</c:v>
                </c:pt>
                <c:pt idx="174">
                  <c:v>1.5846120721750461E-6</c:v>
                </c:pt>
                <c:pt idx="175">
                  <c:v>1.6005075560566297E-6</c:v>
                </c:pt>
                <c:pt idx="176">
                  <c:v>1.5646451846762271E-6</c:v>
                </c:pt>
                <c:pt idx="177">
                  <c:v>1.5749619727857584E-6</c:v>
                </c:pt>
                <c:pt idx="178">
                  <c:v>1.5556787878097284E-6</c:v>
                </c:pt>
                <c:pt idx="179">
                  <c:v>1.5760328676580107E-6</c:v>
                </c:pt>
                <c:pt idx="180">
                  <c:v>1.5765968748488019E-6</c:v>
                </c:pt>
                <c:pt idx="181">
                  <c:v>1.5621503280473846E-6</c:v>
                </c:pt>
                <c:pt idx="182">
                  <c:v>0</c:v>
                </c:pt>
                <c:pt idx="183">
                  <c:v>1.582205577500018E-6</c:v>
                </c:pt>
                <c:pt idx="184">
                  <c:v>1.5610694375038759E-6</c:v>
                </c:pt>
                <c:pt idx="185">
                  <c:v>1.5551472204585598E-6</c:v>
                </c:pt>
                <c:pt idx="186">
                  <c:v>1.5602631861623612E-6</c:v>
                </c:pt>
                <c:pt idx="187">
                  <c:v>1.5664062681433754E-6</c:v>
                </c:pt>
                <c:pt idx="188">
                  <c:v>1.5562767898485585E-6</c:v>
                </c:pt>
                <c:pt idx="189">
                  <c:v>0</c:v>
                </c:pt>
                <c:pt idx="190">
                  <c:v>1.708717692083242E-6</c:v>
                </c:pt>
                <c:pt idx="191">
                  <c:v>1.5837992323832889E-6</c:v>
                </c:pt>
                <c:pt idx="192">
                  <c:v>1.5353922193523168E-6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416-4865-8A5D-D612FF61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198088"/>
        <c:axId val="1153106296"/>
      </c:barChart>
      <c:catAx>
        <c:axId val="67019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3106296"/>
        <c:crosses val="autoZero"/>
        <c:auto val="1"/>
        <c:lblAlgn val="ctr"/>
        <c:lblOffset val="100"/>
        <c:noMultiLvlLbl val="1"/>
      </c:catAx>
      <c:valAx>
        <c:axId val="1153106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0198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MuF Oxid vs. MuF Comb (água)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seleção_injetores!$E$1</c:f>
              <c:strCache>
                <c:ptCount val="1"/>
                <c:pt idx="0">
                  <c:v>muF comb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777-4881-863C-19E44FD8AD74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777-4881-863C-19E44FD8AD74}"/>
              </c:ext>
            </c:extLst>
          </c:dPt>
          <c:dPt>
            <c:idx val="10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777-4881-863C-19E44FD8AD74}"/>
              </c:ext>
            </c:extLst>
          </c:dPt>
          <c:dPt>
            <c:idx val="1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A777-4881-863C-19E44FD8AD74}"/>
              </c:ext>
            </c:extLst>
          </c:dPt>
          <c:dPt>
            <c:idx val="14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A777-4881-863C-19E44FD8AD74}"/>
              </c:ext>
            </c:extLst>
          </c:dPt>
          <c:dPt>
            <c:idx val="14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A777-4881-863C-19E44FD8AD74}"/>
              </c:ext>
            </c:extLst>
          </c:dPt>
          <c:dPt>
            <c:idx val="1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777-4881-863C-19E44FD8AD74}"/>
              </c:ext>
            </c:extLst>
          </c:dPt>
          <c:dPt>
            <c:idx val="1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A777-4881-863C-19E44FD8AD74}"/>
              </c:ext>
            </c:extLst>
          </c:dPt>
          <c:xVal>
            <c:strRef>
              <c:f>seleção_injetores!$D$2:$D$1000</c:f>
              <c:strCache>
                <c:ptCount val="224"/>
                <c:pt idx="0">
                  <c:v>ND</c:v>
                </c:pt>
                <c:pt idx="1">
                  <c:v>ND</c:v>
                </c:pt>
                <c:pt idx="2">
                  <c:v>1.560E-06</c:v>
                </c:pt>
                <c:pt idx="3">
                  <c:v>1.780E-06</c:v>
                </c:pt>
                <c:pt idx="4">
                  <c:v>ND</c:v>
                </c:pt>
                <c:pt idx="5">
                  <c:v>ND</c:v>
                </c:pt>
                <c:pt idx="6">
                  <c:v>ND</c:v>
                </c:pt>
                <c:pt idx="7">
                  <c:v>ND</c:v>
                </c:pt>
                <c:pt idx="8">
                  <c:v>ND</c:v>
                </c:pt>
                <c:pt idx="9">
                  <c:v>ND</c:v>
                </c:pt>
                <c:pt idx="10">
                  <c:v>ND</c:v>
                </c:pt>
                <c:pt idx="11">
                  <c:v>ND</c:v>
                </c:pt>
                <c:pt idx="12">
                  <c:v>ND</c:v>
                </c:pt>
                <c:pt idx="13">
                  <c:v>ND</c:v>
                </c:pt>
                <c:pt idx="14">
                  <c:v>ND</c:v>
                </c:pt>
                <c:pt idx="15">
                  <c:v>ND</c:v>
                </c:pt>
                <c:pt idx="16">
                  <c:v>1.615E-06</c:v>
                </c:pt>
                <c:pt idx="17">
                  <c:v>ND</c:v>
                </c:pt>
                <c:pt idx="18">
                  <c:v>ND</c:v>
                </c:pt>
                <c:pt idx="19">
                  <c:v>ND</c:v>
                </c:pt>
                <c:pt idx="20">
                  <c:v>ND</c:v>
                </c:pt>
                <c:pt idx="21">
                  <c:v>ND</c:v>
                </c:pt>
                <c:pt idx="22">
                  <c:v>1.607E-06</c:v>
                </c:pt>
                <c:pt idx="23">
                  <c:v>1.567E-06</c:v>
                </c:pt>
                <c:pt idx="24">
                  <c:v>1.663E-06</c:v>
                </c:pt>
                <c:pt idx="25">
                  <c:v>1.637E-06</c:v>
                </c:pt>
                <c:pt idx="26">
                  <c:v>1.606E-06</c:v>
                </c:pt>
                <c:pt idx="27">
                  <c:v>1.586E-06</c:v>
                </c:pt>
                <c:pt idx="28">
                  <c:v>1.611E-06</c:v>
                </c:pt>
                <c:pt idx="29">
                  <c:v>1.537E-06</c:v>
                </c:pt>
                <c:pt idx="30">
                  <c:v>1.597E-06</c:v>
                </c:pt>
                <c:pt idx="31">
                  <c:v>1.599E-06</c:v>
                </c:pt>
                <c:pt idx="32">
                  <c:v>1.589E-06</c:v>
                </c:pt>
                <c:pt idx="33">
                  <c:v>1.659E-06</c:v>
                </c:pt>
                <c:pt idx="34">
                  <c:v>1.583E-06</c:v>
                </c:pt>
                <c:pt idx="35">
                  <c:v>ND</c:v>
                </c:pt>
                <c:pt idx="36">
                  <c:v>1.375E-06</c:v>
                </c:pt>
                <c:pt idx="37">
                  <c:v>1.568E-06</c:v>
                </c:pt>
                <c:pt idx="38">
                  <c:v>1.581E-06</c:v>
                </c:pt>
                <c:pt idx="39">
                  <c:v>1.593E-06</c:v>
                </c:pt>
                <c:pt idx="40">
                  <c:v>1.580E-06</c:v>
                </c:pt>
                <c:pt idx="41">
                  <c:v>1.573E-06</c:v>
                </c:pt>
                <c:pt idx="42">
                  <c:v>1.544E-06</c:v>
                </c:pt>
                <c:pt idx="43">
                  <c:v>1.557E-06</c:v>
                </c:pt>
                <c:pt idx="44">
                  <c:v>1.647E-06</c:v>
                </c:pt>
                <c:pt idx="45">
                  <c:v>ND</c:v>
                </c:pt>
                <c:pt idx="46">
                  <c:v>ND</c:v>
                </c:pt>
                <c:pt idx="47">
                  <c:v>1.595E-06</c:v>
                </c:pt>
                <c:pt idx="48">
                  <c:v>ND</c:v>
                </c:pt>
                <c:pt idx="49">
                  <c:v>ND</c:v>
                </c:pt>
                <c:pt idx="50">
                  <c:v>1.560E-06</c:v>
                </c:pt>
                <c:pt idx="51">
                  <c:v>1.581E-06</c:v>
                </c:pt>
                <c:pt idx="52">
                  <c:v>ND</c:v>
                </c:pt>
                <c:pt idx="53">
                  <c:v>1.593E-06</c:v>
                </c:pt>
                <c:pt idx="54">
                  <c:v>ND</c:v>
                </c:pt>
                <c:pt idx="55">
                  <c:v>1.567E-06</c:v>
                </c:pt>
                <c:pt idx="56">
                  <c:v>1.602E-06</c:v>
                </c:pt>
                <c:pt idx="57">
                  <c:v>1.547E-06</c:v>
                </c:pt>
                <c:pt idx="58">
                  <c:v>1.604E-06</c:v>
                </c:pt>
                <c:pt idx="59">
                  <c:v>1.571E-06</c:v>
                </c:pt>
                <c:pt idx="60">
                  <c:v>1.563E-06</c:v>
                </c:pt>
                <c:pt idx="61">
                  <c:v>ND</c:v>
                </c:pt>
                <c:pt idx="62">
                  <c:v>ND</c:v>
                </c:pt>
                <c:pt idx="63">
                  <c:v>1.587E-06</c:v>
                </c:pt>
                <c:pt idx="64">
                  <c:v>1.558E-06</c:v>
                </c:pt>
                <c:pt idx="65">
                  <c:v>1.549E-06</c:v>
                </c:pt>
                <c:pt idx="66">
                  <c:v>1.583E-06</c:v>
                </c:pt>
                <c:pt idx="67">
                  <c:v>1.570E-06</c:v>
                </c:pt>
                <c:pt idx="68">
                  <c:v>1.603E-06</c:v>
                </c:pt>
                <c:pt idx="69">
                  <c:v>ND</c:v>
                </c:pt>
                <c:pt idx="70">
                  <c:v>1.582E-06</c:v>
                </c:pt>
                <c:pt idx="71">
                  <c:v>1.555E-06</c:v>
                </c:pt>
                <c:pt idx="72">
                  <c:v>1.578E-06</c:v>
                </c:pt>
                <c:pt idx="73">
                  <c:v>1.522E-06</c:v>
                </c:pt>
                <c:pt idx="74">
                  <c:v>1.571E-06</c:v>
                </c:pt>
                <c:pt idx="75">
                  <c:v>1.512E-06</c:v>
                </c:pt>
                <c:pt idx="76">
                  <c:v>ND</c:v>
                </c:pt>
                <c:pt idx="77">
                  <c:v>ND</c:v>
                </c:pt>
                <c:pt idx="78">
                  <c:v>1.561E-06</c:v>
                </c:pt>
                <c:pt idx="79">
                  <c:v>1.580E-06</c:v>
                </c:pt>
                <c:pt idx="80">
                  <c:v>ND</c:v>
                </c:pt>
                <c:pt idx="81">
                  <c:v>ND</c:v>
                </c:pt>
                <c:pt idx="82">
                  <c:v>1.568E-06</c:v>
                </c:pt>
                <c:pt idx="83">
                  <c:v>1.580E-06</c:v>
                </c:pt>
                <c:pt idx="84">
                  <c:v>1.586E-06</c:v>
                </c:pt>
                <c:pt idx="85">
                  <c:v>1.571E-06</c:v>
                </c:pt>
                <c:pt idx="86">
                  <c:v>ND</c:v>
                </c:pt>
                <c:pt idx="87">
                  <c:v>1.587E-06</c:v>
                </c:pt>
                <c:pt idx="88">
                  <c:v>1.532E-06</c:v>
                </c:pt>
                <c:pt idx="89">
                  <c:v>1.558E-06</c:v>
                </c:pt>
                <c:pt idx="90">
                  <c:v>1.569E-06</c:v>
                </c:pt>
                <c:pt idx="91">
                  <c:v>1.569E-06</c:v>
                </c:pt>
                <c:pt idx="92">
                  <c:v>1.610E-06</c:v>
                </c:pt>
                <c:pt idx="93">
                  <c:v>1.631E-06</c:v>
                </c:pt>
                <c:pt idx="94">
                  <c:v>ND</c:v>
                </c:pt>
                <c:pt idx="95">
                  <c:v>ND</c:v>
                </c:pt>
                <c:pt idx="96">
                  <c:v>ND</c:v>
                </c:pt>
                <c:pt idx="97">
                  <c:v>1.581E-06</c:v>
                </c:pt>
                <c:pt idx="98">
                  <c:v>ND</c:v>
                </c:pt>
                <c:pt idx="99">
                  <c:v>1.584E-06</c:v>
                </c:pt>
                <c:pt idx="100">
                  <c:v>1.631E-06</c:v>
                </c:pt>
                <c:pt idx="101">
                  <c:v>1.613E-06</c:v>
                </c:pt>
                <c:pt idx="102">
                  <c:v>1.567E-06</c:v>
                </c:pt>
                <c:pt idx="103">
                  <c:v>1.571E-06</c:v>
                </c:pt>
                <c:pt idx="104">
                  <c:v>1.573E-06</c:v>
                </c:pt>
                <c:pt idx="105">
                  <c:v>ND</c:v>
                </c:pt>
                <c:pt idx="106">
                  <c:v>1.548E-06</c:v>
                </c:pt>
                <c:pt idx="107">
                  <c:v>1.574E-06</c:v>
                </c:pt>
                <c:pt idx="108">
                  <c:v>1.592E-06</c:v>
                </c:pt>
                <c:pt idx="109">
                  <c:v>1.582E-06</c:v>
                </c:pt>
                <c:pt idx="110">
                  <c:v>1.572E-06</c:v>
                </c:pt>
                <c:pt idx="111">
                  <c:v>ND</c:v>
                </c:pt>
                <c:pt idx="112">
                  <c:v>1.572E-06</c:v>
                </c:pt>
                <c:pt idx="113">
                  <c:v>1.609E-06</c:v>
                </c:pt>
                <c:pt idx="114">
                  <c:v>1.598E-06</c:v>
                </c:pt>
                <c:pt idx="115">
                  <c:v>1.615E-06</c:v>
                </c:pt>
                <c:pt idx="116">
                  <c:v>1.600E-06</c:v>
                </c:pt>
                <c:pt idx="117">
                  <c:v>1.551E-06</c:v>
                </c:pt>
                <c:pt idx="118">
                  <c:v>1.574E-06</c:v>
                </c:pt>
                <c:pt idx="119">
                  <c:v>1.593E-06</c:v>
                </c:pt>
                <c:pt idx="120">
                  <c:v>ND</c:v>
                </c:pt>
                <c:pt idx="121">
                  <c:v>1.584E-06</c:v>
                </c:pt>
                <c:pt idx="122">
                  <c:v>1.527E-06</c:v>
                </c:pt>
                <c:pt idx="123">
                  <c:v>1.599E-06</c:v>
                </c:pt>
                <c:pt idx="124">
                  <c:v>1.567E-06</c:v>
                </c:pt>
                <c:pt idx="125">
                  <c:v>1.567E-06</c:v>
                </c:pt>
                <c:pt idx="126">
                  <c:v>1.565E-06</c:v>
                </c:pt>
                <c:pt idx="127">
                  <c:v>1.588E-06</c:v>
                </c:pt>
                <c:pt idx="128">
                  <c:v>1.573E-06</c:v>
                </c:pt>
                <c:pt idx="129">
                  <c:v>1.575E-06</c:v>
                </c:pt>
                <c:pt idx="130">
                  <c:v>1.576E-06</c:v>
                </c:pt>
                <c:pt idx="131">
                  <c:v>1.577E-06</c:v>
                </c:pt>
                <c:pt idx="132">
                  <c:v>1.571E-06</c:v>
                </c:pt>
                <c:pt idx="133">
                  <c:v>1.578E-06</c:v>
                </c:pt>
                <c:pt idx="134">
                  <c:v>1.563E-06</c:v>
                </c:pt>
                <c:pt idx="135">
                  <c:v>1.592E-06</c:v>
                </c:pt>
                <c:pt idx="136">
                  <c:v>1.568E-06</c:v>
                </c:pt>
                <c:pt idx="137">
                  <c:v>1.558E-06</c:v>
                </c:pt>
                <c:pt idx="138">
                  <c:v>1.575E-06</c:v>
                </c:pt>
                <c:pt idx="139">
                  <c:v>1.588E-06</c:v>
                </c:pt>
                <c:pt idx="140">
                  <c:v>1.595E-06</c:v>
                </c:pt>
                <c:pt idx="141">
                  <c:v>1.581E-06</c:v>
                </c:pt>
                <c:pt idx="142">
                  <c:v>1.555E-06</c:v>
                </c:pt>
                <c:pt idx="143">
                  <c:v>1.568E-06</c:v>
                </c:pt>
                <c:pt idx="144">
                  <c:v>1.714E-06</c:v>
                </c:pt>
                <c:pt idx="145">
                  <c:v>1.579E-06</c:v>
                </c:pt>
                <c:pt idx="146">
                  <c:v>1.578E-06</c:v>
                </c:pt>
                <c:pt idx="147">
                  <c:v>1.599E-06</c:v>
                </c:pt>
                <c:pt idx="148">
                  <c:v>1.599E-06</c:v>
                </c:pt>
                <c:pt idx="149">
                  <c:v>1.563E-06</c:v>
                </c:pt>
                <c:pt idx="150">
                  <c:v>1.589E-06</c:v>
                </c:pt>
                <c:pt idx="151">
                  <c:v>1.559E-06</c:v>
                </c:pt>
                <c:pt idx="152">
                  <c:v>1.564E-06</c:v>
                </c:pt>
                <c:pt idx="153">
                  <c:v>1.571E-06</c:v>
                </c:pt>
                <c:pt idx="154">
                  <c:v>1.569E-06</c:v>
                </c:pt>
                <c:pt idx="155">
                  <c:v>1.561E-06</c:v>
                </c:pt>
                <c:pt idx="156">
                  <c:v>1.562E-06</c:v>
                </c:pt>
                <c:pt idx="157">
                  <c:v>2.125E-06</c:v>
                </c:pt>
                <c:pt idx="158">
                  <c:v>1.551E-06</c:v>
                </c:pt>
                <c:pt idx="159">
                  <c:v>1.569E-06</c:v>
                </c:pt>
                <c:pt idx="160">
                  <c:v>1.584E-06</c:v>
                </c:pt>
                <c:pt idx="161">
                  <c:v>1.576E-06</c:v>
                </c:pt>
                <c:pt idx="162">
                  <c:v>1.572E-06</c:v>
                </c:pt>
                <c:pt idx="163">
                  <c:v>1.697E-06</c:v>
                </c:pt>
                <c:pt idx="164">
                  <c:v>1.570E-06</c:v>
                </c:pt>
                <c:pt idx="165">
                  <c:v>1.565E-06</c:v>
                </c:pt>
                <c:pt idx="166">
                  <c:v>1.557E-06</c:v>
                </c:pt>
                <c:pt idx="167">
                  <c:v>1.570E-06</c:v>
                </c:pt>
                <c:pt idx="168">
                  <c:v>1.600E-06</c:v>
                </c:pt>
                <c:pt idx="169">
                  <c:v>1.571E-06</c:v>
                </c:pt>
                <c:pt idx="170">
                  <c:v>1.574E-06</c:v>
                </c:pt>
                <c:pt idx="171">
                  <c:v>1.572E-06</c:v>
                </c:pt>
                <c:pt idx="172">
                  <c:v>1.589E-06</c:v>
                </c:pt>
                <c:pt idx="173">
                  <c:v>1.564E-06</c:v>
                </c:pt>
                <c:pt idx="174">
                  <c:v>1.585E-06</c:v>
                </c:pt>
                <c:pt idx="175">
                  <c:v>1.601E-06</c:v>
                </c:pt>
                <c:pt idx="176">
                  <c:v>1.565E-06</c:v>
                </c:pt>
                <c:pt idx="177">
                  <c:v>1.575E-06</c:v>
                </c:pt>
                <c:pt idx="178">
                  <c:v>1.556E-06</c:v>
                </c:pt>
                <c:pt idx="179">
                  <c:v>1.576E-06</c:v>
                </c:pt>
                <c:pt idx="180">
                  <c:v>1.577E-06</c:v>
                </c:pt>
                <c:pt idx="181">
                  <c:v>1.562E-06</c:v>
                </c:pt>
                <c:pt idx="182">
                  <c:v>ND</c:v>
                </c:pt>
                <c:pt idx="183">
                  <c:v>1.582E-06</c:v>
                </c:pt>
                <c:pt idx="184">
                  <c:v>1.561E-06</c:v>
                </c:pt>
                <c:pt idx="185">
                  <c:v>1.555E-06</c:v>
                </c:pt>
                <c:pt idx="186">
                  <c:v>1.560E-06</c:v>
                </c:pt>
                <c:pt idx="187">
                  <c:v>1.566E-06</c:v>
                </c:pt>
                <c:pt idx="188">
                  <c:v>1.556E-06</c:v>
                </c:pt>
                <c:pt idx="189">
                  <c:v>ND</c:v>
                </c:pt>
                <c:pt idx="190">
                  <c:v>1.709E-06</c:v>
                </c:pt>
                <c:pt idx="191">
                  <c:v>1.584E-06</c:v>
                </c:pt>
                <c:pt idx="192">
                  <c:v>1.535E-06</c:v>
                </c:pt>
                <c:pt idx="193">
                  <c:v>ND</c:v>
                </c:pt>
                <c:pt idx="194">
                  <c:v>ND</c:v>
                </c:pt>
                <c:pt idx="195">
                  <c:v>ND</c:v>
                </c:pt>
                <c:pt idx="196">
                  <c:v>ND</c:v>
                </c:pt>
                <c:pt idx="197">
                  <c:v>ND</c:v>
                </c:pt>
                <c:pt idx="198">
                  <c:v>ND</c:v>
                </c:pt>
                <c:pt idx="199">
                  <c:v>ND</c:v>
                </c:pt>
                <c:pt idx="200">
                  <c:v>ND</c:v>
                </c:pt>
                <c:pt idx="201">
                  <c:v>ND</c:v>
                </c:pt>
                <c:pt idx="202">
                  <c:v>ND</c:v>
                </c:pt>
                <c:pt idx="203">
                  <c:v>ND</c:v>
                </c:pt>
                <c:pt idx="204">
                  <c:v>ND</c:v>
                </c:pt>
                <c:pt idx="205">
                  <c:v>ND</c:v>
                </c:pt>
                <c:pt idx="206">
                  <c:v>ND</c:v>
                </c:pt>
                <c:pt idx="207">
                  <c:v>ND</c:v>
                </c:pt>
                <c:pt idx="208">
                  <c:v>ND</c:v>
                </c:pt>
                <c:pt idx="209">
                  <c:v>ND</c:v>
                </c:pt>
                <c:pt idx="210">
                  <c:v>ND</c:v>
                </c:pt>
                <c:pt idx="211">
                  <c:v>ND</c:v>
                </c:pt>
                <c:pt idx="212">
                  <c:v>ND</c:v>
                </c:pt>
                <c:pt idx="213">
                  <c:v>ND</c:v>
                </c:pt>
                <c:pt idx="214">
                  <c:v>ND</c:v>
                </c:pt>
                <c:pt idx="215">
                  <c:v>ND</c:v>
                </c:pt>
                <c:pt idx="216">
                  <c:v>ND</c:v>
                </c:pt>
                <c:pt idx="217">
                  <c:v>ND</c:v>
                </c:pt>
                <c:pt idx="218">
                  <c:v>ND</c:v>
                </c:pt>
                <c:pt idx="219">
                  <c:v>ND</c:v>
                </c:pt>
                <c:pt idx="220">
                  <c:v>ND</c:v>
                </c:pt>
                <c:pt idx="221">
                  <c:v>ND</c:v>
                </c:pt>
                <c:pt idx="222">
                  <c:v>ND</c:v>
                </c:pt>
                <c:pt idx="223">
                  <c:v>1.5838E-06</c:v>
                </c:pt>
              </c:strCache>
            </c:strRef>
          </c:xVal>
          <c:yVal>
            <c:numRef>
              <c:f>seleção_injetores!$E$2:$E$1000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 formatCode="0.000E+00">
                  <c:v>1.1677456424552334E-6</c:v>
                </c:pt>
                <c:pt idx="3" formatCode="0.000E+00">
                  <c:v>1.1997201863727344E-6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0E+00">
                  <c:v>1.3527673779902047E-6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0E+00">
                  <c:v>1.3564298742549963E-6</c:v>
                </c:pt>
                <c:pt idx="23" formatCode="0.000E+00">
                  <c:v>1.3170693926904822E-6</c:v>
                </c:pt>
                <c:pt idx="24" formatCode="0.000E+00">
                  <c:v>1.3425719931457795E-6</c:v>
                </c:pt>
                <c:pt idx="25" formatCode="0.000E+00">
                  <c:v>1.3505692159453185E-6</c:v>
                </c:pt>
                <c:pt idx="26" formatCode="0.000E+00">
                  <c:v>1.3213252777786645E-6</c:v>
                </c:pt>
                <c:pt idx="27" formatCode="0.000E+00">
                  <c:v>1.3430769633509574E-6</c:v>
                </c:pt>
                <c:pt idx="28" formatCode="0.000E+00">
                  <c:v>1.2439320251202231E-6</c:v>
                </c:pt>
                <c:pt idx="29" formatCode="0.000E+00">
                  <c:v>1.394831181253271E-6</c:v>
                </c:pt>
                <c:pt idx="30" formatCode="0.000E+00">
                  <c:v>1.3261982664843728E-6</c:v>
                </c:pt>
                <c:pt idx="31" formatCode="0.000E+00">
                  <c:v>1.3386517334879216E-6</c:v>
                </c:pt>
                <c:pt idx="32" formatCode="0.000E+00">
                  <c:v>1.3307062633696161E-6</c:v>
                </c:pt>
                <c:pt idx="33" formatCode="0.000E+00">
                  <c:v>1.37598162281025E-6</c:v>
                </c:pt>
                <c:pt idx="34" formatCode="0.000E+00">
                  <c:v>1.3490165503338079E-6</c:v>
                </c:pt>
                <c:pt idx="35">
                  <c:v>0</c:v>
                </c:pt>
                <c:pt idx="36" formatCode="0.000E+00">
                  <c:v>1.5513679249496421E-6</c:v>
                </c:pt>
                <c:pt idx="37" formatCode="0.000E+00">
                  <c:v>1.3246862031081928E-6</c:v>
                </c:pt>
                <c:pt idx="38" formatCode="0.000E+00">
                  <c:v>1.3702778332747326E-6</c:v>
                </c:pt>
                <c:pt idx="39" formatCode="0.000E+00">
                  <c:v>1.3520753093161174E-6</c:v>
                </c:pt>
                <c:pt idx="40" formatCode="0.000E+00">
                  <c:v>1.3889377648563934E-6</c:v>
                </c:pt>
                <c:pt idx="41" formatCode="0.000E+00">
                  <c:v>1.3838648084233183E-6</c:v>
                </c:pt>
                <c:pt idx="42" formatCode="0.000E+00">
                  <c:v>1.3535751786105771E-6</c:v>
                </c:pt>
                <c:pt idx="43" formatCode="0.000E+00">
                  <c:v>1.3544473098143992E-6</c:v>
                </c:pt>
                <c:pt idx="44" formatCode="0.000E+00">
                  <c:v>1.3541011725960985E-6</c:v>
                </c:pt>
                <c:pt idx="45">
                  <c:v>0</c:v>
                </c:pt>
                <c:pt idx="46">
                  <c:v>0</c:v>
                </c:pt>
                <c:pt idx="47" formatCode="0.000E+00">
                  <c:v>1.3536661767100347E-6</c:v>
                </c:pt>
                <c:pt idx="48">
                  <c:v>0</c:v>
                </c:pt>
                <c:pt idx="49">
                  <c:v>0</c:v>
                </c:pt>
                <c:pt idx="50" formatCode="0.000E+00">
                  <c:v>1.3418320469942602E-6</c:v>
                </c:pt>
                <c:pt idx="51" formatCode="0.000E+00">
                  <c:v>1.3527112648720564E-6</c:v>
                </c:pt>
                <c:pt idx="52">
                  <c:v>0</c:v>
                </c:pt>
                <c:pt idx="53" formatCode="0.000E+00">
                  <c:v>1.3704313926444639E-6</c:v>
                </c:pt>
                <c:pt idx="54">
                  <c:v>0</c:v>
                </c:pt>
                <c:pt idx="55" formatCode="0.000E+00">
                  <c:v>1.3689868039021352E-6</c:v>
                </c:pt>
                <c:pt idx="56" formatCode="0.000E+00">
                  <c:v>1.3687638853334156E-6</c:v>
                </c:pt>
                <c:pt idx="57" formatCode="0.000E+00">
                  <c:v>1.3933794061300389E-6</c:v>
                </c:pt>
                <c:pt idx="58" formatCode="0.000E+00">
                  <c:v>1.3212834762885243E-6</c:v>
                </c:pt>
                <c:pt idx="59" formatCode="0.000E+00">
                  <c:v>1.3398728284591052E-6</c:v>
                </c:pt>
                <c:pt idx="60" formatCode="0.000E+00">
                  <c:v>1.3992677205083401E-6</c:v>
                </c:pt>
                <c:pt idx="61">
                  <c:v>0</c:v>
                </c:pt>
                <c:pt idx="62">
                  <c:v>0</c:v>
                </c:pt>
                <c:pt idx="63" formatCode="0.000E+00">
                  <c:v>1.3251689404517473E-6</c:v>
                </c:pt>
                <c:pt idx="64" formatCode="0.000E+00">
                  <c:v>1.3728153770643266E-6</c:v>
                </c:pt>
                <c:pt idx="65" formatCode="0.000E+00">
                  <c:v>1.3535049745382216E-6</c:v>
                </c:pt>
                <c:pt idx="66" formatCode="0.000E+00">
                  <c:v>1.3143100308222424E-6</c:v>
                </c:pt>
                <c:pt idx="67" formatCode="0.000E+00">
                  <c:v>1.2983758127058784E-6</c:v>
                </c:pt>
                <c:pt idx="68" formatCode="0.000E+00">
                  <c:v>1.3404010739294148E-6</c:v>
                </c:pt>
                <c:pt idx="69">
                  <c:v>0</c:v>
                </c:pt>
                <c:pt idx="70" formatCode="0.000E+00">
                  <c:v>1.6013863732589399E-6</c:v>
                </c:pt>
                <c:pt idx="71" formatCode="0.000E+00">
                  <c:v>1.3124612832730798E-6</c:v>
                </c:pt>
                <c:pt idx="72" formatCode="0.000E+00">
                  <c:v>1.3281421479759053E-6</c:v>
                </c:pt>
                <c:pt idx="73" formatCode="0.000E+00">
                  <c:v>1.324140712060003E-6</c:v>
                </c:pt>
                <c:pt idx="74" formatCode="0.000E+00">
                  <c:v>1.3353351097311065E-6</c:v>
                </c:pt>
                <c:pt idx="75" formatCode="0.000E+00">
                  <c:v>1.3712248552245247E-6</c:v>
                </c:pt>
                <c:pt idx="76">
                  <c:v>0</c:v>
                </c:pt>
                <c:pt idx="77">
                  <c:v>0</c:v>
                </c:pt>
                <c:pt idx="78" formatCode="0.000E+00">
                  <c:v>1.3768796143798821E-6</c:v>
                </c:pt>
                <c:pt idx="79" formatCode="0.000E+00">
                  <c:v>1.3242578732632557E-6</c:v>
                </c:pt>
                <c:pt idx="80">
                  <c:v>0</c:v>
                </c:pt>
                <c:pt idx="81">
                  <c:v>0</c:v>
                </c:pt>
                <c:pt idx="82" formatCode="0.000E+00">
                  <c:v>1.3462224679139424E-6</c:v>
                </c:pt>
                <c:pt idx="83" formatCode="0.000E+00">
                  <c:v>1.3850677779396628E-6</c:v>
                </c:pt>
                <c:pt idx="84" formatCode="0.000E+00">
                  <c:v>1.443311943940548E-6</c:v>
                </c:pt>
                <c:pt idx="85" formatCode="0.000E+00">
                  <c:v>1.3611240061904171E-6</c:v>
                </c:pt>
                <c:pt idx="86">
                  <c:v>0</c:v>
                </c:pt>
                <c:pt idx="87" formatCode="0.000E+00">
                  <c:v>1.476199979528225E-6</c:v>
                </c:pt>
                <c:pt idx="88" formatCode="0.000E+00">
                  <c:v>1.4349158513451575E-6</c:v>
                </c:pt>
                <c:pt idx="89" formatCode="0.000E+00">
                  <c:v>1.4086324574702588E-6</c:v>
                </c:pt>
                <c:pt idx="90" formatCode="0.000E+00">
                  <c:v>1.3507008439790926E-6</c:v>
                </c:pt>
                <c:pt idx="91" formatCode="0.000E+00">
                  <c:v>1.3413755193493964E-6</c:v>
                </c:pt>
                <c:pt idx="92" formatCode="0.000E+00">
                  <c:v>1.3455557012154422E-6</c:v>
                </c:pt>
                <c:pt idx="93" formatCode="0.000E+00">
                  <c:v>1.3211405368741933E-6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 formatCode="0.000E+00">
                  <c:v>1.3455598082665862E-6</c:v>
                </c:pt>
                <c:pt idx="98">
                  <c:v>0</c:v>
                </c:pt>
                <c:pt idx="99" formatCode="0.000E+00">
                  <c:v>1.3523490592702886E-6</c:v>
                </c:pt>
                <c:pt idx="100" formatCode="0.000E+00">
                  <c:v>1.3211110084801077E-6</c:v>
                </c:pt>
                <c:pt idx="101" formatCode="0.000E+00">
                  <c:v>1.3521596698983456E-6</c:v>
                </c:pt>
                <c:pt idx="102" formatCode="0.000E+00">
                  <c:v>1.4004599646601277E-6</c:v>
                </c:pt>
                <c:pt idx="103" formatCode="0.000E+00">
                  <c:v>1.323514431469085E-6</c:v>
                </c:pt>
                <c:pt idx="104" formatCode="0.000E+00">
                  <c:v>1.4066340190762629E-6</c:v>
                </c:pt>
                <c:pt idx="105">
                  <c:v>0</c:v>
                </c:pt>
                <c:pt idx="106" formatCode="0.000E+00">
                  <c:v>1.4660817584717263E-6</c:v>
                </c:pt>
                <c:pt idx="107" formatCode="0.000E+00">
                  <c:v>1.4043039300456478E-6</c:v>
                </c:pt>
                <c:pt idx="108" formatCode="0.000E+00">
                  <c:v>1.4177025207302254E-6</c:v>
                </c:pt>
                <c:pt idx="109" formatCode="0.000E+00">
                  <c:v>1.421541989962895E-6</c:v>
                </c:pt>
                <c:pt idx="110" formatCode="0.000E+00">
                  <c:v>1.4247622493030562E-6</c:v>
                </c:pt>
                <c:pt idx="111">
                  <c:v>0</c:v>
                </c:pt>
                <c:pt idx="112" formatCode="0.000E+00">
                  <c:v>1.3750696148047805E-6</c:v>
                </c:pt>
                <c:pt idx="113" formatCode="0.000E+00">
                  <c:v>1.390922174198866E-6</c:v>
                </c:pt>
                <c:pt idx="114" formatCode="0.000E+00">
                  <c:v>1.4949711086277184E-6</c:v>
                </c:pt>
                <c:pt idx="115" formatCode="0.000E+00">
                  <c:v>1.4127790597366724E-6</c:v>
                </c:pt>
                <c:pt idx="116" formatCode="0.000E+00">
                  <c:v>1.4278760074748935E-6</c:v>
                </c:pt>
                <c:pt idx="117" formatCode="0.000E+00">
                  <c:v>1.3865174493149081E-6</c:v>
                </c:pt>
                <c:pt idx="118" formatCode="0.000E+00">
                  <c:v>1.4101227290265562E-6</c:v>
                </c:pt>
                <c:pt idx="119" formatCode="0.000E+00">
                  <c:v>1.4126027432285203E-6</c:v>
                </c:pt>
                <c:pt idx="120">
                  <c:v>0</c:v>
                </c:pt>
                <c:pt idx="121" formatCode="0.000E+00">
                  <c:v>1.5337102197497359E-6</c:v>
                </c:pt>
                <c:pt idx="122" formatCode="0.000E+00">
                  <c:v>1.405610790926587E-6</c:v>
                </c:pt>
                <c:pt idx="123" formatCode="0.000E+00">
                  <c:v>1.3975651470551095E-6</c:v>
                </c:pt>
                <c:pt idx="124" formatCode="0.000E+00">
                  <c:v>1.3854592810076603E-6</c:v>
                </c:pt>
                <c:pt idx="125" formatCode="0.000E+00">
                  <c:v>1.4114913643319969E-6</c:v>
                </c:pt>
                <c:pt idx="126" formatCode="0.000E+00">
                  <c:v>1.4101247787608932E-6</c:v>
                </c:pt>
                <c:pt idx="127" formatCode="0.000E+00">
                  <c:v>1.3746615691258792E-6</c:v>
                </c:pt>
                <c:pt idx="128" formatCode="0.000E+00">
                  <c:v>1.3550461253234828E-6</c:v>
                </c:pt>
                <c:pt idx="129" formatCode="0.000E+00">
                  <c:v>1.3557275999396232E-6</c:v>
                </c:pt>
                <c:pt idx="130" formatCode="0.000E+00">
                  <c:v>1.3706894142347065E-6</c:v>
                </c:pt>
                <c:pt idx="131" formatCode="0.000E+00">
                  <c:v>1.3631328069683123E-6</c:v>
                </c:pt>
                <c:pt idx="132" formatCode="0.000E+00">
                  <c:v>1.3773385864780835E-6</c:v>
                </c:pt>
                <c:pt idx="133" formatCode="0.000E+00">
                  <c:v>1.3618837387087422E-6</c:v>
                </c:pt>
                <c:pt idx="134" formatCode="0.000E+00">
                  <c:v>1.3654885687562599E-6</c:v>
                </c:pt>
                <c:pt idx="135" formatCode="0.000E+00">
                  <c:v>1.3547029943654477E-6</c:v>
                </c:pt>
                <c:pt idx="136" formatCode="0.000E+00">
                  <c:v>1.3729432772560043E-6</c:v>
                </c:pt>
                <c:pt idx="137" formatCode="0.000E+00">
                  <c:v>1.4862479378464335E-6</c:v>
                </c:pt>
                <c:pt idx="138" formatCode="0.000E+00">
                  <c:v>1.3376849981835636E-6</c:v>
                </c:pt>
                <c:pt idx="139" formatCode="0.000E+00">
                  <c:v>1.3889181306861844E-6</c:v>
                </c:pt>
                <c:pt idx="140" formatCode="0.000E+00">
                  <c:v>1.3611953429027697E-6</c:v>
                </c:pt>
                <c:pt idx="141" formatCode="0.000E+00">
                  <c:v>1.3484027945311545E-6</c:v>
                </c:pt>
                <c:pt idx="142" formatCode="0.000E+00">
                  <c:v>1.4812512913244161E-6</c:v>
                </c:pt>
                <c:pt idx="143" formatCode="0.000E+00">
                  <c:v>1.3669984847298034E-6</c:v>
                </c:pt>
                <c:pt idx="144" formatCode="0.000E+00">
                  <c:v>1.3550230203902641E-6</c:v>
                </c:pt>
                <c:pt idx="145" formatCode="0.000E+00">
                  <c:v>1.3775799319410016E-6</c:v>
                </c:pt>
                <c:pt idx="146" formatCode="0.000E+00">
                  <c:v>1.3788624444254515E-6</c:v>
                </c:pt>
                <c:pt idx="147" formatCode="0.000E+00">
                  <c:v>1.3975434483710856E-6</c:v>
                </c:pt>
                <c:pt idx="148" formatCode="0.000E+00">
                  <c:v>1.3628844476720971E-6</c:v>
                </c:pt>
                <c:pt idx="149" formatCode="0.000E+00">
                  <c:v>1.3842744736837926E-6</c:v>
                </c:pt>
                <c:pt idx="150" formatCode="0.000E+00">
                  <c:v>1.4229895045151907E-6</c:v>
                </c:pt>
                <c:pt idx="151" formatCode="0.000E+00">
                  <c:v>1.398324285150744E-6</c:v>
                </c:pt>
                <c:pt idx="152" formatCode="0.000E+00">
                  <c:v>1.3774921442144084E-6</c:v>
                </c:pt>
                <c:pt idx="153" formatCode="0.000E+00">
                  <c:v>1.3349733900631325E-6</c:v>
                </c:pt>
                <c:pt idx="154" formatCode="0.000E+00">
                  <c:v>1.3409221927444549E-6</c:v>
                </c:pt>
                <c:pt idx="155" formatCode="0.000E+00">
                  <c:v>1.289425477900606E-6</c:v>
                </c:pt>
                <c:pt idx="156" formatCode="0.000E+00">
                  <c:v>1.3748685155158354E-6</c:v>
                </c:pt>
                <c:pt idx="157" formatCode="0.000E+00">
                  <c:v>1.3415275071902128E-6</c:v>
                </c:pt>
                <c:pt idx="158" formatCode="0.000E+00">
                  <c:v>1.3595604739033862E-6</c:v>
                </c:pt>
                <c:pt idx="159" formatCode="0.000E+00">
                  <c:v>1.3244995104702135E-6</c:v>
                </c:pt>
                <c:pt idx="160" formatCode="0.000E+00">
                  <c:v>1.2923775338317078E-6</c:v>
                </c:pt>
                <c:pt idx="161" formatCode="0.000E+00">
                  <c:v>1.3596405276383357E-6</c:v>
                </c:pt>
                <c:pt idx="162" formatCode="0.000E+00">
                  <c:v>1.3497596255194736E-6</c:v>
                </c:pt>
                <c:pt idx="163" formatCode="0.000E+00">
                  <c:v>1.3649684049301451E-6</c:v>
                </c:pt>
                <c:pt idx="164" formatCode="0.000E+00">
                  <c:v>1.3360596071412217E-6</c:v>
                </c:pt>
                <c:pt idx="165" formatCode="0.000E+00">
                  <c:v>1.384968431919171E-6</c:v>
                </c:pt>
                <c:pt idx="166" formatCode="0.000E+00">
                  <c:v>1.3509083073949147E-6</c:v>
                </c:pt>
                <c:pt idx="167" formatCode="0.000E+00">
                  <c:v>1.3404265959088459E-6</c:v>
                </c:pt>
                <c:pt idx="168" formatCode="0.000E+00">
                  <c:v>1.3516577113842346E-6</c:v>
                </c:pt>
                <c:pt idx="169" formatCode="0.000E+00">
                  <c:v>1.1302476654198685E-6</c:v>
                </c:pt>
                <c:pt idx="170" formatCode="0.000E+00">
                  <c:v>1.2873541510462399E-6</c:v>
                </c:pt>
                <c:pt idx="171" formatCode="0.000E+00">
                  <c:v>1.2771040947619566E-6</c:v>
                </c:pt>
                <c:pt idx="172" formatCode="0.000E+00">
                  <c:v>1.3944039223136351E-6</c:v>
                </c:pt>
                <c:pt idx="173" formatCode="0.000E+00">
                  <c:v>1.3560404333559832E-6</c:v>
                </c:pt>
                <c:pt idx="174" formatCode="0.000E+00">
                  <c:v>1.3536679137645461E-6</c:v>
                </c:pt>
                <c:pt idx="175" formatCode="0.000E+00">
                  <c:v>1.3615091569642655E-6</c:v>
                </c:pt>
                <c:pt idx="176" formatCode="0.000E+00">
                  <c:v>1.3443195317936936E-6</c:v>
                </c:pt>
                <c:pt idx="177" formatCode="0.000E+00">
                  <c:v>1.3499107336268959E-6</c:v>
                </c:pt>
                <c:pt idx="178" formatCode="0.000E+00">
                  <c:v>1.3593345076633642E-6</c:v>
                </c:pt>
                <c:pt idx="179" formatCode="0.000E+00">
                  <c:v>1.3518674946632232E-6</c:v>
                </c:pt>
                <c:pt idx="180" formatCode="0.000E+00">
                  <c:v>1.3586550362379889E-6</c:v>
                </c:pt>
                <c:pt idx="181" formatCode="0.000E+00">
                  <c:v>1.3481199649496932E-6</c:v>
                </c:pt>
                <c:pt idx="182">
                  <c:v>0</c:v>
                </c:pt>
                <c:pt idx="183" formatCode="0.000E+00">
                  <c:v>1.3500842455305206E-6</c:v>
                </c:pt>
                <c:pt idx="184" formatCode="0.000E+00">
                  <c:v>1.3725581222332459E-6</c:v>
                </c:pt>
                <c:pt idx="185" formatCode="0.000E+00">
                  <c:v>1.5264184942291147E-6</c:v>
                </c:pt>
                <c:pt idx="186" formatCode="0.000E+00">
                  <c:v>1.354081060137688E-6</c:v>
                </c:pt>
                <c:pt idx="187" formatCode="0.000E+00">
                  <c:v>1.3344355562467565E-6</c:v>
                </c:pt>
                <c:pt idx="188" formatCode="0.000E+00">
                  <c:v>1.3446689661399789E-6</c:v>
                </c:pt>
                <c:pt idx="189">
                  <c:v>0</c:v>
                </c:pt>
                <c:pt idx="190" formatCode="0.000E+00">
                  <c:v>1.3415149851602083E-6</c:v>
                </c:pt>
                <c:pt idx="191" formatCode="0.000E+00">
                  <c:v>1.3552095022644739E-6</c:v>
                </c:pt>
                <c:pt idx="192" formatCode="0.000E+00">
                  <c:v>1.3047905111344089E-6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 formatCode="0.0000E+00">
                  <c:v>1.3651193562717229E-6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77-4881-863C-19E44FD8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74406"/>
        <c:axId val="1153462286"/>
      </c:scatterChart>
      <c:valAx>
        <c:axId val="5134744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MuF Oxid (água)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3462286"/>
        <c:crosses val="autoZero"/>
        <c:crossBetween val="midCat"/>
      </c:valAx>
      <c:valAx>
        <c:axId val="1153462286"/>
        <c:scaling>
          <c:orientation val="minMax"/>
          <c:max val="1.75E-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MuF Comb (água)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47440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MU_F ajustado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'Dados teoricos e resumo geral'!$E$2</c:f>
              <c:numCache>
                <c:formatCode>0.0000E+00</c:formatCode>
                <c:ptCount val="1"/>
                <c:pt idx="0">
                  <c:v>1.7227E-6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1-4BFC-8C63-D8E0FF0A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30880"/>
        <c:axId val="689534927"/>
      </c:scatterChart>
      <c:valAx>
        <c:axId val="1258530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534927"/>
        <c:crosses val="autoZero"/>
        <c:crossBetween val="midCat"/>
      </c:valAx>
      <c:valAx>
        <c:axId val="689534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MU_F ajustado</a:t>
                </a:r>
              </a:p>
            </c:rich>
          </c:tx>
          <c:overlay val="0"/>
        </c:title>
        <c:numFmt formatCode="0.00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53088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MU_F ajustado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Vazao_agua_LHP_comb!$I$5:$I$14</c:f>
              <c:strCache>
                <c:ptCount val="10"/>
                <c:pt idx="0">
                  <c:v>1.200E-06</c:v>
                </c:pt>
                <c:pt idx="1">
                  <c:v>ND</c:v>
                </c:pt>
                <c:pt idx="2">
                  <c:v>1.282E-06</c:v>
                </c:pt>
                <c:pt idx="3">
                  <c:v>1.099E-06</c:v>
                </c:pt>
                <c:pt idx="4">
                  <c:v>1.139E-06</c:v>
                </c:pt>
                <c:pt idx="5">
                  <c:v>1.313E-06</c:v>
                </c:pt>
                <c:pt idx="6">
                  <c:v>1.177E-06</c:v>
                </c:pt>
                <c:pt idx="7">
                  <c:v>1.241E-06</c:v>
                </c:pt>
                <c:pt idx="8">
                  <c:v>1.257E-06</c:v>
                </c:pt>
                <c:pt idx="9">
                  <c:v>1.372E-06</c:v>
                </c:pt>
              </c:strCache>
            </c:strRef>
          </c:xVal>
          <c:yVal>
            <c:numRef>
              <c:f>'Dados teoricos e resumo geral'!$I$2:$I$3</c:f>
              <c:numCache>
                <c:formatCode>0.0000E+00</c:formatCode>
                <c:ptCount val="2"/>
                <c:pt idx="0">
                  <c:v>1.5460000000000001E-6</c:v>
                </c:pt>
                <c:pt idx="1">
                  <c:v>1.544848613166344E-6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A-4AE4-9CE2-74CEC6AC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429788"/>
        <c:axId val="158758210"/>
      </c:scatterChart>
      <c:valAx>
        <c:axId val="16564297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758210"/>
        <c:crosses val="autoZero"/>
        <c:crossBetween val="midCat"/>
      </c:valAx>
      <c:valAx>
        <c:axId val="158758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MU_F ajustado</a:t>
                </a:r>
              </a:p>
            </c:rich>
          </c:tx>
          <c:overlay val="0"/>
        </c:title>
        <c:numFmt formatCode="0.00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642978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MU_F versus Furo médio (injetores OXID)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366-4C5B-8F7C-B409DDAD10A7}"/>
              </c:ext>
            </c:extLst>
          </c:dPt>
          <c:xVal>
            <c:numRef>
              <c:f>correlacao_furo_muF!$C$2:$C$14</c:f>
              <c:numCache>
                <c:formatCode>General</c:formatCode>
                <c:ptCount val="13"/>
                <c:pt idx="0">
                  <c:v>1.18</c:v>
                </c:pt>
                <c:pt idx="1">
                  <c:v>1.17</c:v>
                </c:pt>
                <c:pt idx="2">
                  <c:v>1.17</c:v>
                </c:pt>
                <c:pt idx="3">
                  <c:v>1.2025000000000001</c:v>
                </c:pt>
                <c:pt idx="4">
                  <c:v>1.1875</c:v>
                </c:pt>
                <c:pt idx="5">
                  <c:v>1.2</c:v>
                </c:pt>
                <c:pt idx="6">
                  <c:v>1.18</c:v>
                </c:pt>
                <c:pt idx="7">
                  <c:v>1.1724999999999999</c:v>
                </c:pt>
                <c:pt idx="8">
                  <c:v>1.1599999999999999</c:v>
                </c:pt>
                <c:pt idx="9">
                  <c:v>1.1875</c:v>
                </c:pt>
                <c:pt idx="10">
                  <c:v>1.18</c:v>
                </c:pt>
                <c:pt idx="11">
                  <c:v>1.1774999999999998</c:v>
                </c:pt>
                <c:pt idx="12">
                  <c:v>1.1749999999999998</c:v>
                </c:pt>
              </c:numCache>
            </c:numRef>
          </c:xVal>
          <c:yVal>
            <c:numRef>
              <c:f>correlacao_furo_muF!$D$2:$D$14</c:f>
              <c:numCache>
                <c:formatCode>0.000E+00</c:formatCode>
                <c:ptCount val="13"/>
                <c:pt idx="0">
                  <c:v>1.5471591367000962E-6</c:v>
                </c:pt>
                <c:pt idx="1">
                  <c:v>2.1033273360088319E-6</c:v>
                </c:pt>
                <c:pt idx="2">
                  <c:v>1.5599708264898192E-6</c:v>
                </c:pt>
                <c:pt idx="3">
                  <c:v>1.7801271077013368E-6</c:v>
                </c:pt>
                <c:pt idx="4">
                  <c:v>0</c:v>
                </c:pt>
                <c:pt idx="5">
                  <c:v>1.748415959208562E-6</c:v>
                </c:pt>
                <c:pt idx="6">
                  <c:v>1.6667301545784464E-6</c:v>
                </c:pt>
                <c:pt idx="7">
                  <c:v>1.4388826787551108E-6</c:v>
                </c:pt>
                <c:pt idx="8">
                  <c:v>1.5330868490569209E-6</c:v>
                </c:pt>
                <c:pt idx="9">
                  <c:v>1.5442904524822945E-6</c:v>
                </c:pt>
                <c:pt idx="10">
                  <c:v>1.5248074709052269E-6</c:v>
                </c:pt>
                <c:pt idx="11">
                  <c:v>1.5824127102213814E-6</c:v>
                </c:pt>
                <c:pt idx="12">
                  <c:v>1.4740804962343522E-6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6-4C5B-8F7C-B409DDAD1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47338"/>
        <c:axId val="471199790"/>
      </c:scatterChart>
      <c:valAx>
        <c:axId val="17598473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Furo médio OXID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1199790"/>
        <c:crosses val="autoZero"/>
        <c:crossBetween val="midCat"/>
      </c:valAx>
      <c:valAx>
        <c:axId val="471199790"/>
        <c:scaling>
          <c:orientation val="minMax"/>
          <c:min val="1.2500000000000001E-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MU_F OXID</a:t>
                </a:r>
              </a:p>
            </c:rich>
          </c:tx>
          <c:overlay val="0"/>
        </c:title>
        <c:numFmt formatCode="0.0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984733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MU_F COMB versus Furo médio COMB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DD6-4367-A1F9-567D0427F99B}"/>
              </c:ext>
            </c:extLst>
          </c:dPt>
          <c:xVal>
            <c:numRef>
              <c:f>correlacao_furo_muF!$E$2:$E$14</c:f>
              <c:numCache>
                <c:formatCode>General</c:formatCode>
                <c:ptCount val="13"/>
                <c:pt idx="0">
                  <c:v>0.79</c:v>
                </c:pt>
                <c:pt idx="1">
                  <c:v>0.78500000000000003</c:v>
                </c:pt>
                <c:pt idx="2">
                  <c:v>0.78750000000000009</c:v>
                </c:pt>
                <c:pt idx="3">
                  <c:v>0.78249999999999997</c:v>
                </c:pt>
                <c:pt idx="4">
                  <c:v>0.78500000000000003</c:v>
                </c:pt>
                <c:pt idx="5">
                  <c:v>0.76</c:v>
                </c:pt>
                <c:pt idx="6">
                  <c:v>0.77</c:v>
                </c:pt>
                <c:pt idx="7">
                  <c:v>0.77500000000000002</c:v>
                </c:pt>
                <c:pt idx="8">
                  <c:v>0.77249999999999996</c:v>
                </c:pt>
                <c:pt idx="9">
                  <c:v>0.77249999999999996</c:v>
                </c:pt>
                <c:pt idx="10">
                  <c:v>0.77</c:v>
                </c:pt>
                <c:pt idx="11">
                  <c:v>0.79</c:v>
                </c:pt>
                <c:pt idx="12">
                  <c:v>0.78</c:v>
                </c:pt>
              </c:numCache>
            </c:numRef>
          </c:xVal>
          <c:yVal>
            <c:numRef>
              <c:f>correlacao_furo_muF!$F$2:$F$14</c:f>
              <c:numCache>
                <c:formatCode>0.000E+00</c:formatCode>
                <c:ptCount val="13"/>
                <c:pt idx="0">
                  <c:v>1.3886047507177241E-6</c:v>
                </c:pt>
                <c:pt idx="1">
                  <c:v>1.2409250957415055E-6</c:v>
                </c:pt>
                <c:pt idx="2">
                  <c:v>1.1677456424552334E-6</c:v>
                </c:pt>
                <c:pt idx="3">
                  <c:v>1.1997201863727344E-6</c:v>
                </c:pt>
                <c:pt idx="4">
                  <c:v>0</c:v>
                </c:pt>
                <c:pt idx="5">
                  <c:v>1.2820461323611543E-6</c:v>
                </c:pt>
                <c:pt idx="6">
                  <c:v>1.0988793570286208E-6</c:v>
                </c:pt>
                <c:pt idx="7">
                  <c:v>1.1391912197694986E-6</c:v>
                </c:pt>
                <c:pt idx="8">
                  <c:v>1.3132376663970982E-6</c:v>
                </c:pt>
                <c:pt idx="9">
                  <c:v>1.1773359356012955E-6</c:v>
                </c:pt>
                <c:pt idx="10">
                  <c:v>1.2411281207161407E-6</c:v>
                </c:pt>
                <c:pt idx="11">
                  <c:v>1.2569839940700697E-6</c:v>
                </c:pt>
                <c:pt idx="12">
                  <c:v>1.3722015866182193E-6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D6-4367-A1F9-567D0427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05165"/>
        <c:axId val="20160316"/>
      </c:scatterChart>
      <c:valAx>
        <c:axId val="7272051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Furo médio COMB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60316"/>
        <c:crosses val="autoZero"/>
        <c:crossBetween val="midCat"/>
      </c:valAx>
      <c:valAx>
        <c:axId val="20160316"/>
        <c:scaling>
          <c:orientation val="minMax"/>
          <c:max val="1.5E-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MU_F COMB</a:t>
                </a:r>
              </a:p>
            </c:rich>
          </c:tx>
          <c:overlay val="0"/>
        </c:title>
        <c:numFmt formatCode="0.0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72051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285750</xdr:colOff>
      <xdr:row>1</xdr:row>
      <xdr:rowOff>0</xdr:rowOff>
    </xdr:from>
    <xdr:ext cx="5200650" cy="3219450"/>
    <xdr:graphicFrame macro="">
      <xdr:nvGraphicFramePr>
        <xdr:cNvPr id="2" name="Chart 1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285750</xdr:colOff>
      <xdr:row>4</xdr:row>
      <xdr:rowOff>0</xdr:rowOff>
    </xdr:from>
    <xdr:ext cx="5715000" cy="3533775"/>
    <xdr:graphicFrame macro="">
      <xdr:nvGraphicFramePr>
        <xdr:cNvPr id="3" name="Chart 2" title="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285750</xdr:colOff>
      <xdr:row>2</xdr:row>
      <xdr:rowOff>123825</xdr:rowOff>
    </xdr:from>
    <xdr:ext cx="5200650" cy="321945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285750</xdr:colOff>
      <xdr:row>19</xdr:row>
      <xdr:rowOff>85725</xdr:rowOff>
    </xdr:from>
    <xdr:ext cx="5715000" cy="3533775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171450</xdr:colOff>
      <xdr:row>6</xdr:row>
      <xdr:rowOff>38100</xdr:rowOff>
    </xdr:from>
    <xdr:ext cx="5715000" cy="3533775"/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457200</xdr:colOff>
      <xdr:row>5</xdr:row>
      <xdr:rowOff>19050</xdr:rowOff>
    </xdr:from>
    <xdr:ext cx="5715000" cy="3533775"/>
    <xdr:graphicFrame macro=""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15</xdr:row>
      <xdr:rowOff>47625</xdr:rowOff>
    </xdr:from>
    <xdr:ext cx="5715000" cy="3533775"/>
    <xdr:graphicFrame macro=""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685800</xdr:colOff>
      <xdr:row>13</xdr:row>
      <xdr:rowOff>57150</xdr:rowOff>
    </xdr:from>
    <xdr:ext cx="5715000" cy="3533775"/>
    <xdr:graphicFrame macro=""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25"/>
  <sheetViews>
    <sheetView tabSelected="1" workbookViewId="0"/>
  </sheetViews>
  <sheetFormatPr defaultColWidth="12.5703125" defaultRowHeight="15.75" customHeight="1"/>
  <cols>
    <col min="1" max="1" width="18.28515625" bestFit="1" customWidth="1"/>
    <col min="2" max="2" width="10.85546875" bestFit="1" customWidth="1"/>
    <col min="3" max="3" width="12" bestFit="1" customWidth="1"/>
  </cols>
  <sheetData>
    <row r="1" spans="1:3" ht="12.75">
      <c r="A1" s="15" t="s">
        <v>387</v>
      </c>
      <c r="B1" s="4" t="s">
        <v>331</v>
      </c>
      <c r="C1" s="4" t="s">
        <v>332</v>
      </c>
    </row>
    <row r="2" spans="1:3" ht="12.75">
      <c r="A2" s="15" t="str">
        <f>'A3-999-92-16-7565-0-0'!A4</f>
        <v>003</v>
      </c>
      <c r="B2" s="28">
        <f>IF('A3-999-92-16-7565-0-0'!E4=1,Vazao_agua_LHP_oxi!I4,"ND")</f>
        <v>1.5599708264898192E-6</v>
      </c>
      <c r="C2" s="28">
        <f>IF('A3-999-92-16-7565-0-0'!E4=1,Vazao_agua_LHP_comb!I4,"ND")</f>
        <v>1.1677456424552334E-6</v>
      </c>
    </row>
    <row r="3" spans="1:3" ht="12.75">
      <c r="A3" s="15" t="str">
        <f>'A3-999-92-16-7565-0-0'!A5</f>
        <v>004</v>
      </c>
      <c r="B3" s="28">
        <f>IF('A3-999-92-16-7565-0-0'!E5=1,Vazao_agua_LHP_oxi!I5,"ND")</f>
        <v>1.7801271077013368E-6</v>
      </c>
      <c r="C3" s="28">
        <f>IF('A3-999-92-16-7565-0-0'!E5=1,Vazao_agua_LHP_comb!I5,"ND")</f>
        <v>1.1997201863727344E-6</v>
      </c>
    </row>
    <row r="4" spans="1:3" ht="12.75">
      <c r="A4" s="15" t="str">
        <f>'A3-999-92-16-7565-0-0'!A18</f>
        <v>016</v>
      </c>
      <c r="B4" s="28">
        <f>IF('A3-999-92-16-7565-0-0'!E18=1,Vazao_agua_LHP_oxi!I18,"ND")</f>
        <v>1.6154710032344975E-6</v>
      </c>
      <c r="C4" s="28">
        <f>IF('A3-999-92-16-7565-0-0'!E18=1,Vazao_agua_LHP_comb!I18,"ND")</f>
        <v>1.3527673779902047E-6</v>
      </c>
    </row>
    <row r="5" spans="1:3" ht="12.75">
      <c r="A5" s="15" t="str">
        <f>'A3-999-92-16-7565-0-0'!A24</f>
        <v>020</v>
      </c>
      <c r="B5" s="28">
        <f>IF('A3-999-92-16-7565-0-0'!E24=1,Vazao_agua_LHP_oxi!I24,"ND")</f>
        <v>1.6070612617700514E-6</v>
      </c>
      <c r="C5" s="28">
        <f>IF('A3-999-92-16-7565-0-0'!E24=1,Vazao_agua_LHP_comb!I24,"ND")</f>
        <v>1.3564298742549963E-6</v>
      </c>
    </row>
    <row r="6" spans="1:3" ht="12.75">
      <c r="A6" s="15" t="str">
        <f>'A3-999-92-16-7565-0-0'!A25</f>
        <v>021</v>
      </c>
      <c r="B6" s="28">
        <f>IF('A3-999-92-16-7565-0-0'!E25=1,Vazao_agua_LHP_oxi!I25,"ND")</f>
        <v>1.5669326115704382E-6</v>
      </c>
      <c r="C6" s="28">
        <f>IF('A3-999-92-16-7565-0-0'!E25=1,Vazao_agua_LHP_comb!I25,"ND")</f>
        <v>1.3170693926904822E-6</v>
      </c>
    </row>
    <row r="7" spans="1:3" ht="12.75">
      <c r="A7" s="15" t="str">
        <f>'A3-999-92-16-7565-0-0'!A26</f>
        <v>022</v>
      </c>
      <c r="B7" s="28">
        <f>IF('A3-999-92-16-7565-0-0'!E26=1,Vazao_agua_LHP_oxi!I26,"ND")</f>
        <v>1.6626685083982345E-6</v>
      </c>
      <c r="C7" s="28">
        <f>IF('A3-999-92-16-7565-0-0'!E26=1,Vazao_agua_LHP_comb!I26,"ND")</f>
        <v>1.3425719931457795E-6</v>
      </c>
    </row>
    <row r="8" spans="1:3" ht="12.75">
      <c r="A8" s="15" t="str">
        <f>'A3-999-92-16-7565-0-0'!A27</f>
        <v>023</v>
      </c>
      <c r="B8" s="28">
        <f>IF('A3-999-92-16-7565-0-0'!E27=1,Vazao_agua_LHP_oxi!I27,"ND")</f>
        <v>1.6369416864337287E-6</v>
      </c>
      <c r="C8" s="28">
        <f>IF('A3-999-92-16-7565-0-0'!E27=1,Vazao_agua_LHP_comb!I27,"ND")</f>
        <v>1.3505692159453185E-6</v>
      </c>
    </row>
    <row r="9" spans="1:3" ht="12.75">
      <c r="A9" s="15" t="str">
        <f>'A3-999-92-16-7565-0-0'!A28</f>
        <v>024</v>
      </c>
      <c r="B9" s="28">
        <f>IF('A3-999-92-16-7565-0-0'!E28=1,Vazao_agua_LHP_oxi!I28,"ND")</f>
        <v>1.6064705266522147E-6</v>
      </c>
      <c r="C9" s="28">
        <f>IF('A3-999-92-16-7565-0-0'!E28=1,Vazao_agua_LHP_comb!I28,"ND")</f>
        <v>1.3213252777786645E-6</v>
      </c>
    </row>
    <row r="10" spans="1:3" ht="12.75">
      <c r="A10" s="15" t="str">
        <f>'A3-999-92-16-7565-0-0'!A29</f>
        <v>025</v>
      </c>
      <c r="B10" s="28">
        <f>IF('A3-999-92-16-7565-0-0'!E29=1,Vazao_agua_LHP_oxi!I29,"ND")</f>
        <v>1.5858204294736469E-6</v>
      </c>
      <c r="C10" s="28">
        <f>IF('A3-999-92-16-7565-0-0'!E29=1,Vazao_agua_LHP_comb!I29,"ND")</f>
        <v>1.3430769633509574E-6</v>
      </c>
    </row>
    <row r="11" spans="1:3" ht="12.75">
      <c r="A11" s="15" t="str">
        <f>'A3-999-92-16-7565-0-0'!A30</f>
        <v>026</v>
      </c>
      <c r="B11" s="28">
        <f>IF('A3-999-92-16-7565-0-0'!E30=1,Vazao_agua_LHP_oxi!I30,"ND")</f>
        <v>1.6112311951100943E-6</v>
      </c>
      <c r="C11" s="28">
        <f>IF('A3-999-92-16-7565-0-0'!E30=1,Vazao_agua_LHP_comb!I30,"ND")</f>
        <v>1.2439320251202231E-6</v>
      </c>
    </row>
    <row r="12" spans="1:3" ht="12.75">
      <c r="A12" s="15" t="str">
        <f>'A3-999-92-16-7565-0-0'!A31</f>
        <v>027</v>
      </c>
      <c r="B12" s="28">
        <f>IF('A3-999-92-16-7565-0-0'!E31=1,Vazao_agua_LHP_oxi!I31,"ND")</f>
        <v>1.5373824770363612E-6</v>
      </c>
      <c r="C12" s="28">
        <f>IF('A3-999-92-16-7565-0-0'!E31=1,Vazao_agua_LHP_comb!I31,"ND")</f>
        <v>1.394831181253271E-6</v>
      </c>
    </row>
    <row r="13" spans="1:3" ht="12.75">
      <c r="A13" s="15" t="str">
        <f>'A3-999-92-16-7565-0-0'!A32</f>
        <v>028</v>
      </c>
      <c r="B13" s="28">
        <f>IF('A3-999-92-16-7565-0-0'!E32=1,Vazao_agua_LHP_oxi!I32,"ND")</f>
        <v>1.5971505821583132E-6</v>
      </c>
      <c r="C13" s="28">
        <f>IF('A3-999-92-16-7565-0-0'!E32=1,Vazao_agua_LHP_comb!I32,"ND")</f>
        <v>1.3261982664843728E-6</v>
      </c>
    </row>
    <row r="14" spans="1:3" ht="12.75">
      <c r="A14" s="15" t="str">
        <f>'A3-999-92-16-7565-0-0'!A33</f>
        <v>029</v>
      </c>
      <c r="B14" s="28">
        <f>IF('A3-999-92-16-7565-0-0'!E33=1,Vazao_agua_LHP_oxi!I33,"ND")</f>
        <v>1.599340732474135E-6</v>
      </c>
      <c r="C14" s="28">
        <f>IF('A3-999-92-16-7565-0-0'!E33=1,Vazao_agua_LHP_comb!I33,"ND")</f>
        <v>1.3386517334879216E-6</v>
      </c>
    </row>
    <row r="15" spans="1:3" ht="12.75">
      <c r="A15" s="15" t="str">
        <f>'A3-999-92-16-7565-0-0'!A34</f>
        <v>030</v>
      </c>
      <c r="B15" s="28">
        <f>IF('A3-999-92-16-7565-0-0'!E34=1,Vazao_agua_LHP_oxi!I34,"ND")</f>
        <v>1.5889691412115216E-6</v>
      </c>
      <c r="C15" s="28">
        <f>IF('A3-999-92-16-7565-0-0'!E34=1,Vazao_agua_LHP_comb!I34,"ND")</f>
        <v>1.3307062633696161E-6</v>
      </c>
    </row>
    <row r="16" spans="1:3" ht="12.75">
      <c r="A16" s="15" t="str">
        <f>'A3-999-92-16-7565-0-0'!A35</f>
        <v>031</v>
      </c>
      <c r="B16" s="28">
        <f>IF('A3-999-92-16-7565-0-0'!E35=1,Vazao_agua_LHP_oxi!I35,"ND")</f>
        <v>1.6588666011435153E-6</v>
      </c>
      <c r="C16" s="28">
        <f>IF('A3-999-92-16-7565-0-0'!E35=1,Vazao_agua_LHP_comb!I35,"ND")</f>
        <v>1.37598162281025E-6</v>
      </c>
    </row>
    <row r="17" spans="1:3" ht="12.75">
      <c r="A17" s="15" t="str">
        <f>'A3-999-92-16-7565-0-0'!A36</f>
        <v>032</v>
      </c>
      <c r="B17" s="28">
        <f>IF('A3-999-92-16-7565-0-0'!E36=1,Vazao_agua_LHP_oxi!I36,"ND")</f>
        <v>1.5832401810284604E-6</v>
      </c>
      <c r="C17" s="28">
        <f>IF('A3-999-92-16-7565-0-0'!E36=1,Vazao_agua_LHP_comb!I36,"ND")</f>
        <v>1.3490165503338079E-6</v>
      </c>
    </row>
    <row r="18" spans="1:3" ht="12.75">
      <c r="A18" s="15" t="str">
        <f>'A3-999-92-16-7565-0-0'!A38</f>
        <v>034</v>
      </c>
      <c r="B18" s="28">
        <f>IF('A3-999-92-16-7565-0-0'!E38=1,Vazao_agua_LHP_oxi!I38,"ND")</f>
        <v>1.3750772880767564E-6</v>
      </c>
      <c r="C18" s="28">
        <f>IF('A3-999-92-16-7565-0-0'!E38=1,Vazao_agua_LHP_comb!I38,"ND")</f>
        <v>1.5513679249496421E-6</v>
      </c>
    </row>
    <row r="19" spans="1:3" ht="12.75">
      <c r="A19" s="15" t="str">
        <f>'A3-999-92-16-7565-0-0'!A39</f>
        <v>035</v>
      </c>
      <c r="B19" s="28">
        <f>IF('A3-999-92-16-7565-0-0'!E39=1,Vazao_agua_LHP_oxi!I39,"ND")</f>
        <v>1.568361079686822E-6</v>
      </c>
      <c r="C19" s="28">
        <f>IF('A3-999-92-16-7565-0-0'!E39=1,Vazao_agua_LHP_comb!I39,"ND")</f>
        <v>1.3246862031081928E-6</v>
      </c>
    </row>
    <row r="20" spans="1:3" ht="12.75">
      <c r="A20" s="15" t="str">
        <f>'A3-999-92-16-7565-0-0'!A40</f>
        <v>036</v>
      </c>
      <c r="B20" s="28">
        <f>IF('A3-999-92-16-7565-0-0'!E40=1,Vazao_agua_LHP_oxi!I40,"ND")</f>
        <v>1.5807275497517833E-6</v>
      </c>
      <c r="C20" s="28">
        <f>IF('A3-999-92-16-7565-0-0'!E40=1,Vazao_agua_LHP_comb!I40,"ND")</f>
        <v>1.3702778332747326E-6</v>
      </c>
    </row>
    <row r="21" spans="1:3" ht="12.75">
      <c r="A21" s="15" t="str">
        <f>'A3-999-92-16-7565-0-0'!A41</f>
        <v>037</v>
      </c>
      <c r="B21" s="28">
        <f>IF('A3-999-92-16-7565-0-0'!E41=1,Vazao_agua_LHP_oxi!I41,"ND")</f>
        <v>1.5931399083609546E-6</v>
      </c>
      <c r="C21" s="28">
        <f>IF('A3-999-92-16-7565-0-0'!E41=1,Vazao_agua_LHP_comb!I41,"ND")</f>
        <v>1.3520753093161174E-6</v>
      </c>
    </row>
    <row r="22" spans="1:3" ht="12.75">
      <c r="A22" s="15" t="str">
        <f>'A3-999-92-16-7565-0-0'!A42</f>
        <v>038</v>
      </c>
      <c r="B22" s="28">
        <f>IF('A3-999-92-16-7565-0-0'!E42=1,Vazao_agua_LHP_oxi!I42,"ND")</f>
        <v>1.5797873007693058E-6</v>
      </c>
      <c r="C22" s="28">
        <f>IF('A3-999-92-16-7565-0-0'!E42=1,Vazao_agua_LHP_comb!I42,"ND")</f>
        <v>1.3889377648563934E-6</v>
      </c>
    </row>
    <row r="23" spans="1:3" ht="12.75">
      <c r="A23" s="15" t="str">
        <f>'A3-999-92-16-7565-0-0'!A43</f>
        <v>039</v>
      </c>
      <c r="B23" s="28">
        <f>IF('A3-999-92-16-7565-0-0'!E43=1,Vazao_agua_LHP_oxi!I43,"ND")</f>
        <v>1.5731406280862074E-6</v>
      </c>
      <c r="C23" s="28">
        <f>IF('A3-999-92-16-7565-0-0'!E43=1,Vazao_agua_LHP_comb!I43,"ND")</f>
        <v>1.3838648084233183E-6</v>
      </c>
    </row>
    <row r="24" spans="1:3" ht="12.75">
      <c r="A24" s="15" t="str">
        <f>'A3-999-92-16-7565-0-0'!A44</f>
        <v>040</v>
      </c>
      <c r="B24" s="28">
        <f>IF('A3-999-92-16-7565-0-0'!E44=1,Vazao_agua_LHP_oxi!I44,"ND")</f>
        <v>1.5437508611477089E-6</v>
      </c>
      <c r="C24" s="28">
        <f>IF('A3-999-92-16-7565-0-0'!E44=1,Vazao_agua_LHP_comb!I44,"ND")</f>
        <v>1.3535751786105771E-6</v>
      </c>
    </row>
    <row r="25" spans="1:3" ht="12.75">
      <c r="A25" s="15" t="str">
        <f>'A3-999-92-16-7565-0-0'!A45</f>
        <v>041</v>
      </c>
      <c r="B25" s="28">
        <f>IF('A3-999-92-16-7565-0-0'!E45=1,Vazao_agua_LHP_oxi!I45,"ND")</f>
        <v>1.5573694134779629E-6</v>
      </c>
      <c r="C25" s="28">
        <f>IF('A3-999-92-16-7565-0-0'!E45=1,Vazao_agua_LHP_comb!I45,"ND")</f>
        <v>1.3544473098143992E-6</v>
      </c>
    </row>
    <row r="26" spans="1:3" ht="12.75">
      <c r="A26" s="15" t="str">
        <f>'A3-999-92-16-7565-0-0'!A46</f>
        <v>042</v>
      </c>
      <c r="B26" s="28">
        <f>IF('A3-999-92-16-7565-0-0'!E46=1,Vazao_agua_LHP_oxi!I46,"ND")</f>
        <v>1.6471418921120495E-6</v>
      </c>
      <c r="C26" s="28">
        <f>IF('A3-999-92-16-7565-0-0'!E46=1,Vazao_agua_LHP_comb!I46,"ND")</f>
        <v>1.3541011725960985E-6</v>
      </c>
    </row>
    <row r="27" spans="1:3" ht="12.75">
      <c r="A27" s="15" t="str">
        <f>'A3-999-92-16-7565-0-0'!A49</f>
        <v>045</v>
      </c>
      <c r="B27" s="28">
        <f>IF('A3-999-92-16-7565-0-0'!E49=1,Vazao_agua_LHP_oxi!I49,"ND")</f>
        <v>1.5945759253575192E-6</v>
      </c>
      <c r="C27" s="28">
        <f>IF('A3-999-92-16-7565-0-0'!E49=1,Vazao_agua_LHP_comb!I49,"ND")</f>
        <v>1.3536661767100347E-6</v>
      </c>
    </row>
    <row r="28" spans="1:3" ht="12.75">
      <c r="A28" s="15" t="str">
        <f>'A3-999-92-16-7565-0-0'!A52</f>
        <v>048</v>
      </c>
      <c r="B28" s="28">
        <f>IF('A3-999-92-16-7565-0-0'!E52=1,Vazao_agua_LHP_oxi!I52,"ND")</f>
        <v>1.5598139425233326E-6</v>
      </c>
      <c r="C28" s="28">
        <f>IF('A3-999-92-16-7565-0-0'!E52=1,Vazao_agua_LHP_comb!I52,"ND")</f>
        <v>1.3418320469942602E-6</v>
      </c>
    </row>
    <row r="29" spans="1:3" ht="12.75">
      <c r="A29" s="15" t="str">
        <f>'A3-999-92-16-7565-0-0'!A53</f>
        <v>049</v>
      </c>
      <c r="B29" s="28">
        <f>IF('A3-999-92-16-7565-0-0'!E53=1,Vazao_agua_LHP_oxi!I53,"ND")</f>
        <v>1.5805838957198872E-6</v>
      </c>
      <c r="C29" s="28">
        <f>IF('A3-999-92-16-7565-0-0'!E53=1,Vazao_agua_LHP_comb!I53,"ND")</f>
        <v>1.3527112648720564E-6</v>
      </c>
    </row>
    <row r="30" spans="1:3" ht="12.75">
      <c r="A30" s="15" t="str">
        <f>'A3-999-92-16-7565-0-0'!A55</f>
        <v>051</v>
      </c>
      <c r="B30" s="28">
        <f>IF('A3-999-92-16-7565-0-0'!E55=1,Vazao_agua_LHP_oxi!I55,"ND")</f>
        <v>1.5925679839659668E-6</v>
      </c>
      <c r="C30" s="28">
        <f>IF('A3-999-92-16-7565-0-0'!E55=1,Vazao_agua_LHP_comb!I55,"ND")</f>
        <v>1.3704313926444639E-6</v>
      </c>
    </row>
    <row r="31" spans="1:3" ht="12.75">
      <c r="A31" s="15" t="str">
        <f>'A3-999-92-16-7565-0-0'!A57</f>
        <v>053</v>
      </c>
      <c r="B31" s="28">
        <f>IF('A3-999-92-16-7565-0-0'!E57=1,Vazao_agua_LHP_oxi!I57,"ND")</f>
        <v>1.5669258609197676E-6</v>
      </c>
      <c r="C31" s="28">
        <f>IF('A3-999-92-16-7565-0-0'!E57=1,Vazao_agua_LHP_comb!I57,"ND")</f>
        <v>1.3689868039021352E-6</v>
      </c>
    </row>
    <row r="32" spans="1:3" ht="12.75">
      <c r="A32" s="15" t="str">
        <f>'A3-999-92-16-7565-0-0'!A58</f>
        <v>054</v>
      </c>
      <c r="B32" s="28">
        <f>IF('A3-999-92-16-7565-0-0'!E58=1,Vazao_agua_LHP_oxi!I58,"ND")</f>
        <v>1.6017689580066783E-6</v>
      </c>
      <c r="C32" s="28">
        <f>IF('A3-999-92-16-7565-0-0'!E58=1,Vazao_agua_LHP_comb!I58,"ND")</f>
        <v>1.3687638853334156E-6</v>
      </c>
    </row>
    <row r="33" spans="1:3" ht="12.75">
      <c r="A33" s="15" t="str">
        <f>'A3-999-92-16-7565-0-0'!A59</f>
        <v>055</v>
      </c>
      <c r="B33" s="28">
        <f>IF('A3-999-92-16-7565-0-0'!E59=1,Vazao_agua_LHP_oxi!I59,"ND")</f>
        <v>1.5467757930499374E-6</v>
      </c>
      <c r="C33" s="28">
        <f>IF('A3-999-92-16-7565-0-0'!E59=1,Vazao_agua_LHP_comb!I59,"ND")</f>
        <v>1.3933794061300389E-6</v>
      </c>
    </row>
    <row r="34" spans="1:3" ht="12.75">
      <c r="A34" s="15" t="str">
        <f>'A3-999-92-16-7565-0-0'!A60</f>
        <v>056</v>
      </c>
      <c r="B34" s="28">
        <f>IF('A3-999-92-16-7565-0-0'!E60=1,Vazao_agua_LHP_oxi!I60,"ND")</f>
        <v>1.6044569738139114E-6</v>
      </c>
      <c r="C34" s="28">
        <f>IF('A3-999-92-16-7565-0-0'!E60=1,Vazao_agua_LHP_comb!I60,"ND")</f>
        <v>1.3212834762885243E-6</v>
      </c>
    </row>
    <row r="35" spans="1:3" ht="12.75">
      <c r="A35" s="15" t="str">
        <f>'A3-999-92-16-7565-0-0'!A61</f>
        <v>057</v>
      </c>
      <c r="B35" s="28">
        <f>IF('A3-999-92-16-7565-0-0'!E61=1,Vazao_agua_LHP_oxi!I61,"ND")</f>
        <v>1.5711537257249E-6</v>
      </c>
      <c r="C35" s="28">
        <f>IF('A3-999-92-16-7565-0-0'!E61=1,Vazao_agua_LHP_comb!I61,"ND")</f>
        <v>1.3398728284591052E-6</v>
      </c>
    </row>
    <row r="36" spans="1:3" ht="12.75">
      <c r="A36" s="15" t="str">
        <f>'A3-999-92-16-7565-0-0'!A62</f>
        <v>058</v>
      </c>
      <c r="B36" s="28">
        <f>IF('A3-999-92-16-7565-0-0'!E62=1,Vazao_agua_LHP_oxi!I62,"ND")</f>
        <v>1.5627155764307116E-6</v>
      </c>
      <c r="C36" s="28">
        <f>IF('A3-999-92-16-7565-0-0'!E62=1,Vazao_agua_LHP_comb!I62,"ND")</f>
        <v>1.3992677205083401E-6</v>
      </c>
    </row>
    <row r="37" spans="1:3" ht="12.75">
      <c r="A37" s="15" t="str">
        <f>'A3-999-92-16-7565-0-0'!A65</f>
        <v>061</v>
      </c>
      <c r="B37" s="28">
        <f>IF('A3-999-92-16-7565-0-0'!E65=1,Vazao_agua_LHP_oxi!I65,"ND")</f>
        <v>1.5868986770001704E-6</v>
      </c>
      <c r="C37" s="28">
        <f>IF('A3-999-92-16-7565-0-0'!E65=1,Vazao_agua_LHP_comb!I65,"ND")</f>
        <v>1.3251689404517473E-6</v>
      </c>
    </row>
    <row r="38" spans="1:3" ht="12.75">
      <c r="A38" s="15" t="str">
        <f>'A3-999-92-16-7565-0-0'!A66</f>
        <v>062</v>
      </c>
      <c r="B38" s="28">
        <f>IF('A3-999-92-16-7565-0-0'!E66=1,Vazao_agua_LHP_oxi!I66,"ND")</f>
        <v>1.5584477565783336E-6</v>
      </c>
      <c r="C38" s="28">
        <f>IF('A3-999-92-16-7565-0-0'!E66=1,Vazao_agua_LHP_comb!I66,"ND")</f>
        <v>1.3728153770643266E-6</v>
      </c>
    </row>
    <row r="39" spans="1:3" ht="12.75">
      <c r="A39" s="15" t="str">
        <f>'A3-999-92-16-7565-0-0'!A67</f>
        <v>063</v>
      </c>
      <c r="B39" s="28">
        <f>IF('A3-999-92-16-7565-0-0'!E67=1,Vazao_agua_LHP_oxi!I67,"ND")</f>
        <v>1.5485701767791148E-6</v>
      </c>
      <c r="C39" s="28">
        <f>IF('A3-999-92-16-7565-0-0'!E67=1,Vazao_agua_LHP_comb!I67,"ND")</f>
        <v>1.3535049745382216E-6</v>
      </c>
    </row>
    <row r="40" spans="1:3" ht="12.75">
      <c r="A40" s="15" t="str">
        <f>'A3-999-92-16-7565-0-0'!A68</f>
        <v>064</v>
      </c>
      <c r="B40" s="28">
        <f>IF('A3-999-92-16-7565-0-0'!E68=1,Vazao_agua_LHP_oxi!I68,"ND")</f>
        <v>1.5831182858015086E-6</v>
      </c>
      <c r="C40" s="28">
        <f>IF('A3-999-92-16-7565-0-0'!E68=1,Vazao_agua_LHP_comb!I68,"ND")</f>
        <v>1.3143100308222424E-6</v>
      </c>
    </row>
    <row r="41" spans="1:3" ht="12.75">
      <c r="A41" s="15" t="str">
        <f>'A3-999-92-16-7565-0-0'!A69</f>
        <v>065</v>
      </c>
      <c r="B41" s="28">
        <f>IF('A3-999-92-16-7565-0-0'!E69=1,Vazao_agua_LHP_oxi!I69,"ND")</f>
        <v>1.5702614688496605E-6</v>
      </c>
      <c r="C41" s="28">
        <f>IF('A3-999-92-16-7565-0-0'!E69=1,Vazao_agua_LHP_comb!I69,"ND")</f>
        <v>1.2983758127058784E-6</v>
      </c>
    </row>
    <row r="42" spans="1:3" ht="12.75">
      <c r="A42" s="15" t="str">
        <f>'A3-999-92-16-7565-0-0'!A70</f>
        <v>066</v>
      </c>
      <c r="B42" s="28">
        <f>IF('A3-999-92-16-7565-0-0'!E70=1,Vazao_agua_LHP_oxi!I70,"ND")</f>
        <v>1.6033829857370222E-6</v>
      </c>
      <c r="C42" s="28">
        <f>IF('A3-999-92-16-7565-0-0'!E70=1,Vazao_agua_LHP_comb!I70,"ND")</f>
        <v>1.3404010739294148E-6</v>
      </c>
    </row>
    <row r="43" spans="1:3" ht="12.75">
      <c r="A43" s="15" t="str">
        <f>'A3-999-92-16-7565-0-0'!A72</f>
        <v>068</v>
      </c>
      <c r="B43" s="28">
        <f>IF('A3-999-92-16-7565-0-0'!E72=1,Vazao_agua_LHP_oxi!I72,"ND")</f>
        <v>1.5824122953741242E-6</v>
      </c>
      <c r="C43" s="28">
        <f>IF('A3-999-92-16-7565-0-0'!E72=1,Vazao_agua_LHP_comb!I72,"ND")</f>
        <v>1.6013863732589399E-6</v>
      </c>
    </row>
    <row r="44" spans="1:3" ht="12.75">
      <c r="A44" s="15" t="str">
        <f>'A3-999-92-16-7565-0-0'!A73</f>
        <v>069</v>
      </c>
      <c r="B44" s="28">
        <f>IF('A3-999-92-16-7565-0-0'!E73=1,Vazao_agua_LHP_oxi!I73,"ND")</f>
        <v>1.5547122048922653E-6</v>
      </c>
      <c r="C44" s="28">
        <f>IF('A3-999-92-16-7565-0-0'!E73=1,Vazao_agua_LHP_comb!I73,"ND")</f>
        <v>1.3124612832730798E-6</v>
      </c>
    </row>
    <row r="45" spans="1:3" ht="12.75">
      <c r="A45" s="15" t="str">
        <f>'A3-999-92-16-7565-0-0'!A74</f>
        <v>070</v>
      </c>
      <c r="B45" s="28">
        <f>IF('A3-999-92-16-7565-0-0'!E74=1,Vazao_agua_LHP_oxi!I74,"ND")</f>
        <v>1.5782502888962588E-6</v>
      </c>
      <c r="C45" s="28">
        <f>IF('A3-999-92-16-7565-0-0'!E74=1,Vazao_agua_LHP_comb!I74,"ND")</f>
        <v>1.3281421479759053E-6</v>
      </c>
    </row>
    <row r="46" spans="1:3" ht="12.75">
      <c r="A46" s="15" t="str">
        <f>'A3-999-92-16-7565-0-0'!A75</f>
        <v>071</v>
      </c>
      <c r="B46" s="28">
        <f>IF('A3-999-92-16-7565-0-0'!E75=1,Vazao_agua_LHP_oxi!I75,"ND")</f>
        <v>1.5218996937987049E-6</v>
      </c>
      <c r="C46" s="28">
        <f>IF('A3-999-92-16-7565-0-0'!E75=1,Vazao_agua_LHP_comb!I75,"ND")</f>
        <v>1.324140712060003E-6</v>
      </c>
    </row>
    <row r="47" spans="1:3" ht="12.75">
      <c r="A47" s="15" t="str">
        <f>'A3-999-92-16-7565-0-0'!A76</f>
        <v>072</v>
      </c>
      <c r="B47" s="28">
        <f>IF('A3-999-92-16-7565-0-0'!E76=1,Vazao_agua_LHP_oxi!I76,"ND")</f>
        <v>1.5707741484869102E-6</v>
      </c>
      <c r="C47" s="28">
        <f>IF('A3-999-92-16-7565-0-0'!E76=1,Vazao_agua_LHP_comb!I76,"ND")</f>
        <v>1.3353351097311065E-6</v>
      </c>
    </row>
    <row r="48" spans="1:3" ht="12.75">
      <c r="A48" s="15" t="str">
        <f>'A3-999-92-16-7565-0-0'!A77</f>
        <v>073</v>
      </c>
      <c r="B48" s="28">
        <f>IF('A3-999-92-16-7565-0-0'!E77=1,Vazao_agua_LHP_oxi!I77,"ND")</f>
        <v>1.5115606914829785E-6</v>
      </c>
      <c r="C48" s="28">
        <f>IF('A3-999-92-16-7565-0-0'!E77=1,Vazao_agua_LHP_comb!I77,"ND")</f>
        <v>1.3712248552245247E-6</v>
      </c>
    </row>
    <row r="49" spans="1:3" ht="12.75">
      <c r="A49" s="15" t="str">
        <f>'A3-999-92-16-7565-0-0'!A80</f>
        <v>076</v>
      </c>
      <c r="B49" s="28">
        <f>IF('A3-999-92-16-7565-0-0'!E80=1,Vazao_agua_LHP_oxi!I80,"ND")</f>
        <v>1.5607685376044371E-6</v>
      </c>
      <c r="C49" s="28">
        <f>IF('A3-999-92-16-7565-0-0'!E80=1,Vazao_agua_LHP_comb!I80,"ND")</f>
        <v>1.3768796143798821E-6</v>
      </c>
    </row>
    <row r="50" spans="1:3" ht="12.75">
      <c r="A50" s="15" t="str">
        <f>'A3-999-92-16-7565-0-0'!A81</f>
        <v>077</v>
      </c>
      <c r="B50" s="28">
        <f>IF('A3-999-92-16-7565-0-0'!E81=1,Vazao_agua_LHP_oxi!I81,"ND")</f>
        <v>1.5804341195016552E-6</v>
      </c>
      <c r="C50" s="28">
        <f>IF('A3-999-92-16-7565-0-0'!E81=1,Vazao_agua_LHP_comb!I81,"ND")</f>
        <v>1.3242578732632557E-6</v>
      </c>
    </row>
    <row r="51" spans="1:3" ht="12.75">
      <c r="A51" s="15" t="str">
        <f>'A3-999-92-16-7565-0-0'!A84</f>
        <v>080</v>
      </c>
      <c r="B51" s="28">
        <f>IF('A3-999-92-16-7565-0-0'!E84=1,Vazao_agua_LHP_oxi!I84,"ND")</f>
        <v>1.5676847388959323E-6</v>
      </c>
      <c r="C51" s="28">
        <f>IF('A3-999-92-16-7565-0-0'!E84=1,Vazao_agua_LHP_comb!I84,"ND")</f>
        <v>1.3462224679139424E-6</v>
      </c>
    </row>
    <row r="52" spans="1:3" ht="12.75">
      <c r="A52" s="15" t="str">
        <f>'A3-999-92-16-7565-0-0'!A85</f>
        <v>081</v>
      </c>
      <c r="B52" s="28">
        <f>IF('A3-999-92-16-7565-0-0'!E85=1,Vazao_agua_LHP_oxi!I85,"ND")</f>
        <v>1.5795041068124712E-6</v>
      </c>
      <c r="C52" s="28">
        <f>IF('A3-999-92-16-7565-0-0'!E85=1,Vazao_agua_LHP_comb!I85,"ND")</f>
        <v>1.3850677779396628E-6</v>
      </c>
    </row>
    <row r="53" spans="1:3" ht="12.75">
      <c r="A53" s="15" t="str">
        <f>'A3-999-92-16-7565-0-0'!A86</f>
        <v>082</v>
      </c>
      <c r="B53" s="28">
        <f>IF('A3-999-92-16-7565-0-0'!E86=1,Vazao_agua_LHP_oxi!I86,"ND")</f>
        <v>1.5861725833596416E-6</v>
      </c>
      <c r="C53" s="28">
        <f>IF('A3-999-92-16-7565-0-0'!E86=1,Vazao_agua_LHP_comb!I86,"ND")</f>
        <v>1.443311943940548E-6</v>
      </c>
    </row>
    <row r="54" spans="1:3" ht="12.75">
      <c r="A54" s="15" t="str">
        <f>'A3-999-92-16-7565-0-0'!A87</f>
        <v>083</v>
      </c>
      <c r="B54" s="28">
        <f>IF('A3-999-92-16-7565-0-0'!E87=1,Vazao_agua_LHP_oxi!I87,"ND")</f>
        <v>1.5713114163469517E-6</v>
      </c>
      <c r="C54" s="28">
        <f>IF('A3-999-92-16-7565-0-0'!E87=1,Vazao_agua_LHP_comb!I87,"ND")</f>
        <v>1.3611240061904171E-6</v>
      </c>
    </row>
    <row r="55" spans="1:3" ht="12.75">
      <c r="A55" s="15" t="str">
        <f>'A3-999-92-16-7565-0-0'!A89</f>
        <v>085</v>
      </c>
      <c r="B55" s="28">
        <f>IF('A3-999-92-16-7565-0-0'!E89=1,Vazao_agua_LHP_oxi!I89,"ND")</f>
        <v>1.5870084626797935E-6</v>
      </c>
      <c r="C55" s="28">
        <f>IF('A3-999-92-16-7565-0-0'!E89=1,Vazao_agua_LHP_comb!I89,"ND")</f>
        <v>1.476199979528225E-6</v>
      </c>
    </row>
    <row r="56" spans="1:3" ht="12.75">
      <c r="A56" s="15" t="str">
        <f>'A3-999-92-16-7565-0-0'!A90</f>
        <v>086</v>
      </c>
      <c r="B56" s="28">
        <f>IF('A3-999-92-16-7565-0-0'!E90=1,Vazao_agua_LHP_oxi!I90,"ND")</f>
        <v>1.5320995002155205E-6</v>
      </c>
      <c r="C56" s="28">
        <f>IF('A3-999-92-16-7565-0-0'!E90=1,Vazao_agua_LHP_comb!I90,"ND")</f>
        <v>1.4349158513451575E-6</v>
      </c>
    </row>
    <row r="57" spans="1:3" ht="12.75">
      <c r="A57" s="15" t="str">
        <f>'A3-999-92-16-7565-0-0'!A91</f>
        <v>087</v>
      </c>
      <c r="B57" s="28">
        <f>IF('A3-999-92-16-7565-0-0'!E91=1,Vazao_agua_LHP_oxi!I91,"ND")</f>
        <v>1.5578427853076443E-6</v>
      </c>
      <c r="C57" s="28">
        <f>IF('A3-999-92-16-7565-0-0'!E91=1,Vazao_agua_LHP_comb!I91,"ND")</f>
        <v>1.4086324574702588E-6</v>
      </c>
    </row>
    <row r="58" spans="1:3" ht="12.75">
      <c r="A58" s="15" t="str">
        <f>'A3-999-92-16-7565-0-0'!A92</f>
        <v>088</v>
      </c>
      <c r="B58" s="28">
        <f>IF('A3-999-92-16-7565-0-0'!E92=1,Vazao_agua_LHP_oxi!I92,"ND")</f>
        <v>1.5691025127895312E-6</v>
      </c>
      <c r="C58" s="28">
        <f>IF('A3-999-92-16-7565-0-0'!E92=1,Vazao_agua_LHP_comb!I92,"ND")</f>
        <v>1.3507008439790926E-6</v>
      </c>
    </row>
    <row r="59" spans="1:3" ht="12.75">
      <c r="A59" s="15" t="str">
        <f>'A3-999-92-16-7565-0-0'!A93</f>
        <v>089</v>
      </c>
      <c r="B59" s="28">
        <f>IF('A3-999-92-16-7565-0-0'!E93=1,Vazao_agua_LHP_oxi!I93,"ND")</f>
        <v>1.5694502068069335E-6</v>
      </c>
      <c r="C59" s="28">
        <f>IF('A3-999-92-16-7565-0-0'!E93=1,Vazao_agua_LHP_comb!I93,"ND")</f>
        <v>1.3413755193493964E-6</v>
      </c>
    </row>
    <row r="60" spans="1:3" ht="12.75">
      <c r="A60" s="15" t="str">
        <f>'A3-999-92-16-7565-0-0'!A94</f>
        <v>090</v>
      </c>
      <c r="B60" s="28">
        <f>IF('A3-999-92-16-7565-0-0'!E94=1,Vazao_agua_LHP_oxi!I94,"ND")</f>
        <v>1.6099388723865539E-6</v>
      </c>
      <c r="C60" s="28">
        <f>IF('A3-999-92-16-7565-0-0'!E94=1,Vazao_agua_LHP_comb!I94,"ND")</f>
        <v>1.3455557012154422E-6</v>
      </c>
    </row>
    <row r="61" spans="1:3" ht="12.75">
      <c r="A61" s="15" t="str">
        <f>'A3-999-92-16-7565-0-0'!A95</f>
        <v>091</v>
      </c>
      <c r="B61" s="28">
        <f>IF('A3-999-92-16-7565-0-0'!E95=1,Vazao_agua_LHP_oxi!I95,"ND")</f>
        <v>1.6313449660009114E-6</v>
      </c>
      <c r="C61" s="28">
        <f>IF('A3-999-92-16-7565-0-0'!E95=1,Vazao_agua_LHP_comb!I95,"ND")</f>
        <v>1.3211405368741933E-6</v>
      </c>
    </row>
    <row r="62" spans="1:3" ht="12.75">
      <c r="A62" s="15" t="str">
        <f>'A3-999-92-16-7565-0-0'!A99</f>
        <v>095</v>
      </c>
      <c r="B62" s="28">
        <f>IF('A3-999-92-16-7565-0-0'!E99=1,Vazao_agua_LHP_oxi!I99,"ND")</f>
        <v>1.5812528696897195E-6</v>
      </c>
      <c r="C62" s="28">
        <f>IF('A3-999-92-16-7565-0-0'!E99=1,Vazao_agua_LHP_comb!I99,"ND")</f>
        <v>1.3455598082665862E-6</v>
      </c>
    </row>
    <row r="63" spans="1:3" ht="12.75">
      <c r="A63" s="15" t="str">
        <f>'A3-999-92-16-7565-0-0'!A101</f>
        <v>097</v>
      </c>
      <c r="B63" s="28">
        <f>IF('A3-999-92-16-7565-0-0'!E101=1,Vazao_agua_LHP_oxi!I101,"ND")</f>
        <v>1.5836747162287899E-6</v>
      </c>
      <c r="C63" s="28">
        <f>IF('A3-999-92-16-7565-0-0'!E101=1,Vazao_agua_LHP_comb!I101,"ND")</f>
        <v>1.3523490592702886E-6</v>
      </c>
    </row>
    <row r="64" spans="1:3" ht="12.75">
      <c r="A64" s="15" t="str">
        <f>'A3-999-92-16-7565-0-0'!A102</f>
        <v>098</v>
      </c>
      <c r="B64" s="28">
        <f>IF('A3-999-92-16-7565-0-0'!E102=1,Vazao_agua_LHP_oxi!I102,"ND")</f>
        <v>1.6307923151724473E-6</v>
      </c>
      <c r="C64" s="28">
        <f>IF('A3-999-92-16-7565-0-0'!E102=1,Vazao_agua_LHP_comb!I102,"ND")</f>
        <v>1.3211110084801077E-6</v>
      </c>
    </row>
    <row r="65" spans="1:3" ht="12.75">
      <c r="A65" s="15" t="str">
        <f>'A3-999-92-16-7565-0-0'!A103</f>
        <v>099</v>
      </c>
      <c r="B65" s="28">
        <f>IF('A3-999-92-16-7565-0-0'!E103=1,Vazao_agua_LHP_oxi!I103,"ND")</f>
        <v>1.6130926496565807E-6</v>
      </c>
      <c r="C65" s="28">
        <f>IF('A3-999-92-16-7565-0-0'!E103=1,Vazao_agua_LHP_comb!I103,"ND")</f>
        <v>1.3521596698983456E-6</v>
      </c>
    </row>
    <row r="66" spans="1:3" ht="12.75">
      <c r="A66" s="15" t="str">
        <f>'A3-999-92-16-7565-0-0'!A104</f>
        <v>100</v>
      </c>
      <c r="B66" s="28">
        <f>IF('A3-999-92-16-7565-0-0'!E104=1,Vazao_agua_LHP_oxi!I104,"ND")</f>
        <v>1.5669671611338486E-6</v>
      </c>
      <c r="C66" s="28">
        <f>IF('A3-999-92-16-7565-0-0'!E104=1,Vazao_agua_LHP_comb!I104,"ND")</f>
        <v>1.4004599646601277E-6</v>
      </c>
    </row>
    <row r="67" spans="1:3" ht="12.75">
      <c r="A67" s="15" t="str">
        <f>'A3-999-92-16-7565-0-0'!A105</f>
        <v>101</v>
      </c>
      <c r="B67" s="28">
        <f>IF('A3-999-92-16-7565-0-0'!E105=1,Vazao_agua_LHP_oxi!I105,"ND")</f>
        <v>1.5705498279936597E-6</v>
      </c>
      <c r="C67" s="28">
        <f>IF('A3-999-92-16-7565-0-0'!E105=1,Vazao_agua_LHP_comb!I105,"ND")</f>
        <v>1.323514431469085E-6</v>
      </c>
    </row>
    <row r="68" spans="1:3" ht="12.75">
      <c r="A68" s="15" t="str">
        <f>'A3-999-92-16-7565-0-0'!A106</f>
        <v>102</v>
      </c>
      <c r="B68" s="28">
        <f>IF('A3-999-92-16-7565-0-0'!E106=1,Vazao_agua_LHP_oxi!I106,"ND")</f>
        <v>1.5729336423549986E-6</v>
      </c>
      <c r="C68" s="28">
        <f>IF('A3-999-92-16-7565-0-0'!E106=1,Vazao_agua_LHP_comb!I106,"ND")</f>
        <v>1.4066340190762629E-6</v>
      </c>
    </row>
    <row r="69" spans="1:3" ht="12.75">
      <c r="A69" s="15" t="str">
        <f>'A3-999-92-16-7565-0-0'!A108</f>
        <v>104</v>
      </c>
      <c r="B69" s="28">
        <f>IF('A3-999-92-16-7565-0-0'!E108=1,Vazao_agua_LHP_oxi!I108,"ND")</f>
        <v>1.5479934990076617E-6</v>
      </c>
      <c r="C69" s="28">
        <f>IF('A3-999-92-16-7565-0-0'!E108=1,Vazao_agua_LHP_comb!I108,"ND")</f>
        <v>1.4660817584717263E-6</v>
      </c>
    </row>
    <row r="70" spans="1:3" ht="12.75">
      <c r="A70" s="15" t="str">
        <f>'A3-999-92-16-7565-0-0'!A109</f>
        <v>105</v>
      </c>
      <c r="B70" s="28">
        <f>IF('A3-999-92-16-7565-0-0'!E109=1,Vazao_agua_LHP_oxi!I109,"ND")</f>
        <v>1.5744639721300766E-6</v>
      </c>
      <c r="C70" s="28">
        <f>IF('A3-999-92-16-7565-0-0'!E109=1,Vazao_agua_LHP_comb!I109,"ND")</f>
        <v>1.4043039300456478E-6</v>
      </c>
    </row>
    <row r="71" spans="1:3" ht="12.75">
      <c r="A71" s="15" t="str">
        <f>'A3-999-92-16-7565-0-0'!A110</f>
        <v>106</v>
      </c>
      <c r="B71" s="28">
        <f>IF('A3-999-92-16-7565-0-0'!E110=1,Vazao_agua_LHP_oxi!I110,"ND")</f>
        <v>1.5918310200036931E-6</v>
      </c>
      <c r="C71" s="28">
        <f>IF('A3-999-92-16-7565-0-0'!E110=1,Vazao_agua_LHP_comb!I110,"ND")</f>
        <v>1.4177025207302254E-6</v>
      </c>
    </row>
    <row r="72" spans="1:3" ht="12.75">
      <c r="A72" s="15" t="str">
        <f>'A3-999-92-16-7565-0-0'!A111</f>
        <v>107</v>
      </c>
      <c r="B72" s="28">
        <f>IF('A3-999-92-16-7565-0-0'!E111=1,Vazao_agua_LHP_oxi!I111,"ND")</f>
        <v>1.5818085452462321E-6</v>
      </c>
      <c r="C72" s="28">
        <f>IF('A3-999-92-16-7565-0-0'!E111=1,Vazao_agua_LHP_comb!I111,"ND")</f>
        <v>1.421541989962895E-6</v>
      </c>
    </row>
    <row r="73" spans="1:3" ht="12.75">
      <c r="A73" s="15" t="str">
        <f>'A3-999-92-16-7565-0-0'!A112</f>
        <v>108</v>
      </c>
      <c r="B73" s="28">
        <f>IF('A3-999-92-16-7565-0-0'!E112=1,Vazao_agua_LHP_oxi!I112,"ND")</f>
        <v>1.5721860837766379E-6</v>
      </c>
      <c r="C73" s="28">
        <f>IF('A3-999-92-16-7565-0-0'!E112=1,Vazao_agua_LHP_comb!I112,"ND")</f>
        <v>1.4247622493030562E-6</v>
      </c>
    </row>
    <row r="74" spans="1:3" ht="12.75">
      <c r="A74" s="15" t="str">
        <f>'A3-999-92-16-7565-0-0'!A114</f>
        <v>110</v>
      </c>
      <c r="B74" s="28">
        <f>IF('A3-999-92-16-7565-0-0'!E114=1,Vazao_agua_LHP_oxi!I114,"ND")</f>
        <v>1.5718780376077497E-6</v>
      </c>
      <c r="C74" s="28">
        <f>IF('A3-999-92-16-7565-0-0'!E114=1,Vazao_agua_LHP_comb!I114,"ND")</f>
        <v>1.3750696148047805E-6</v>
      </c>
    </row>
    <row r="75" spans="1:3" ht="12.75">
      <c r="A75" s="15" t="str">
        <f>'A3-999-92-16-7565-0-0'!A115</f>
        <v>111</v>
      </c>
      <c r="B75" s="28">
        <f>IF('A3-999-92-16-7565-0-0'!E115=1,Vazao_agua_LHP_oxi!I115,"ND")</f>
        <v>1.6086714680475137E-6</v>
      </c>
      <c r="C75" s="28">
        <f>IF('A3-999-92-16-7565-0-0'!E115=1,Vazao_agua_LHP_comb!I115,"ND")</f>
        <v>1.390922174198866E-6</v>
      </c>
    </row>
    <row r="76" spans="1:3" ht="12.75">
      <c r="A76" s="15" t="str">
        <f>'A3-999-92-16-7565-0-0'!A116</f>
        <v>112</v>
      </c>
      <c r="B76" s="28">
        <f>IF('A3-999-92-16-7565-0-0'!E116=1,Vazao_agua_LHP_oxi!I116,"ND")</f>
        <v>1.5977881594187724E-6</v>
      </c>
      <c r="C76" s="28">
        <f>IF('A3-999-92-16-7565-0-0'!E116=1,Vazao_agua_LHP_comb!I116,"ND")</f>
        <v>1.4949711086277184E-6</v>
      </c>
    </row>
    <row r="77" spans="1:3" ht="12.75">
      <c r="A77" s="15" t="str">
        <f>'A3-999-92-16-7565-0-0'!A117</f>
        <v>113</v>
      </c>
      <c r="B77" s="28">
        <f>IF('A3-999-92-16-7565-0-0'!E117=1,Vazao_agua_LHP_oxi!I117,"ND")</f>
        <v>1.6146704419786335E-6</v>
      </c>
      <c r="C77" s="28">
        <f>IF('A3-999-92-16-7565-0-0'!E117=1,Vazao_agua_LHP_comb!I117,"ND")</f>
        <v>1.4127790597366724E-6</v>
      </c>
    </row>
    <row r="78" spans="1:3" ht="12.75">
      <c r="A78" s="15" t="str">
        <f>'A3-999-92-16-7565-0-0'!A118</f>
        <v>114</v>
      </c>
      <c r="B78" s="28">
        <f>IF('A3-999-92-16-7565-0-0'!E118=1,Vazao_agua_LHP_oxi!I118,"ND")</f>
        <v>1.5998372256556162E-6</v>
      </c>
      <c r="C78" s="28">
        <f>IF('A3-999-92-16-7565-0-0'!E118=1,Vazao_agua_LHP_comb!I118,"ND")</f>
        <v>1.4278760074748935E-6</v>
      </c>
    </row>
    <row r="79" spans="1:3" ht="12.75">
      <c r="A79" s="15" t="str">
        <f>'A3-999-92-16-7565-0-0'!A119</f>
        <v>115</v>
      </c>
      <c r="B79" s="28">
        <f>IF('A3-999-92-16-7565-0-0'!E119=1,Vazao_agua_LHP_oxi!I119,"ND")</f>
        <v>1.5507465040831453E-6</v>
      </c>
      <c r="C79" s="28">
        <f>IF('A3-999-92-16-7565-0-0'!E119=1,Vazao_agua_LHP_comb!I119,"ND")</f>
        <v>1.3865174493149081E-6</v>
      </c>
    </row>
    <row r="80" spans="1:3" ht="12.75">
      <c r="A80" s="15" t="str">
        <f>'A3-999-92-16-7565-0-0'!A120</f>
        <v>116</v>
      </c>
      <c r="B80" s="28">
        <f>IF('A3-999-92-16-7565-0-0'!E120=1,Vazao_agua_LHP_oxi!I120,"ND")</f>
        <v>1.5741723155387951E-6</v>
      </c>
      <c r="C80" s="28">
        <f>IF('A3-999-92-16-7565-0-0'!E120=1,Vazao_agua_LHP_comb!I120,"ND")</f>
        <v>1.4101227290265562E-6</v>
      </c>
    </row>
    <row r="81" spans="1:3" ht="12.75">
      <c r="A81" s="15" t="str">
        <f>'A3-999-92-16-7565-0-0'!A121</f>
        <v>117</v>
      </c>
      <c r="B81" s="28">
        <f>IF('A3-999-92-16-7565-0-0'!E121=1,Vazao_agua_LHP_oxi!I121,"ND")</f>
        <v>1.5925065034589711E-6</v>
      </c>
      <c r="C81" s="28">
        <f>IF('A3-999-92-16-7565-0-0'!E121=1,Vazao_agua_LHP_comb!I121,"ND")</f>
        <v>1.4126027432285203E-6</v>
      </c>
    </row>
    <row r="82" spans="1:3" ht="12.75">
      <c r="A82" s="15" t="str">
        <f>'A3-999-92-16-7565-0-0'!A123</f>
        <v>119</v>
      </c>
      <c r="B82" s="28">
        <f>IF('A3-999-92-16-7565-0-0'!E123=1,Vazao_agua_LHP_oxi!I123,"ND")</f>
        <v>1.5837650034448458E-6</v>
      </c>
      <c r="C82" s="28">
        <f>IF('A3-999-92-16-7565-0-0'!E123=1,Vazao_agua_LHP_comb!I123,"ND")</f>
        <v>1.5337102197497359E-6</v>
      </c>
    </row>
    <row r="83" spans="1:3" ht="12.75">
      <c r="A83" s="15" t="str">
        <f>'A3-999-92-16-7565-0-0'!A124</f>
        <v>120</v>
      </c>
      <c r="B83" s="28">
        <f>IF('A3-999-92-16-7565-0-0'!E124=1,Vazao_agua_LHP_oxi!I124,"ND")</f>
        <v>1.5265384798633367E-6</v>
      </c>
      <c r="C83" s="28">
        <f>IF('A3-999-92-16-7565-0-0'!E124=1,Vazao_agua_LHP_comb!I124,"ND")</f>
        <v>1.405610790926587E-6</v>
      </c>
    </row>
    <row r="84" spans="1:3" ht="12.75">
      <c r="A84" s="15" t="str">
        <f>'A3-999-92-16-7565-0-0'!A125</f>
        <v>121</v>
      </c>
      <c r="B84" s="28">
        <f>IF('A3-999-92-16-7565-0-0'!E125=1,Vazao_agua_LHP_oxi!I125,"ND")</f>
        <v>1.5985495537605976E-6</v>
      </c>
      <c r="C84" s="28">
        <f>IF('A3-999-92-16-7565-0-0'!E125=1,Vazao_agua_LHP_comb!I125,"ND")</f>
        <v>1.3975651470551095E-6</v>
      </c>
    </row>
    <row r="85" spans="1:3" ht="12.75">
      <c r="A85" s="15" t="str">
        <f>'A3-999-92-16-7565-0-0'!A126</f>
        <v>122</v>
      </c>
      <c r="B85" s="28">
        <f>IF('A3-999-92-16-7565-0-0'!E126=1,Vazao_agua_LHP_oxi!I126,"ND")</f>
        <v>1.5665992217408915E-6</v>
      </c>
      <c r="C85" s="28">
        <f>IF('A3-999-92-16-7565-0-0'!E126=1,Vazao_agua_LHP_comb!I126,"ND")</f>
        <v>1.3854592810076603E-6</v>
      </c>
    </row>
    <row r="86" spans="1:3" ht="12.75">
      <c r="A86" s="15" t="str">
        <f>'A3-999-92-16-7565-0-0'!A127</f>
        <v>123</v>
      </c>
      <c r="B86" s="28">
        <f>IF('A3-999-92-16-7565-0-0'!E127=1,Vazao_agua_LHP_oxi!I127,"ND")</f>
        <v>1.5666164871134606E-6</v>
      </c>
      <c r="C86" s="28">
        <f>IF('A3-999-92-16-7565-0-0'!E127=1,Vazao_agua_LHP_comb!I127,"ND")</f>
        <v>1.4114913643319969E-6</v>
      </c>
    </row>
    <row r="87" spans="1:3" ht="12.75">
      <c r="A87" s="15" t="str">
        <f>'A3-999-92-16-7565-0-0'!A128</f>
        <v>124</v>
      </c>
      <c r="B87" s="28">
        <f>IF('A3-999-92-16-7565-0-0'!E128=1,Vazao_agua_LHP_oxi!I128,"ND")</f>
        <v>1.5651849724116423E-6</v>
      </c>
      <c r="C87" s="28">
        <f>IF('A3-999-92-16-7565-0-0'!E128=1,Vazao_agua_LHP_comb!I128,"ND")</f>
        <v>1.4101247787608932E-6</v>
      </c>
    </row>
    <row r="88" spans="1:3" ht="12.75">
      <c r="A88" s="15" t="str">
        <f>'A3-999-92-16-7565-0-0'!A129</f>
        <v>125</v>
      </c>
      <c r="B88" s="28">
        <f>IF('A3-999-92-16-7565-0-0'!E129=1,Vazao_agua_LHP_oxi!I129,"ND")</f>
        <v>1.5884117338378501E-6</v>
      </c>
      <c r="C88" s="28">
        <f>IF('A3-999-92-16-7565-0-0'!E129=1,Vazao_agua_LHP_comb!I129,"ND")</f>
        <v>1.3746615691258792E-6</v>
      </c>
    </row>
    <row r="89" spans="1:3" ht="12.75">
      <c r="A89" s="15" t="str">
        <f>'A3-999-92-16-7565-0-0'!A130</f>
        <v>126</v>
      </c>
      <c r="B89" s="28">
        <f>IF('A3-999-92-16-7565-0-0'!E130=1,Vazao_agua_LHP_oxi!I130,"ND")</f>
        <v>1.5734934396742703E-6</v>
      </c>
      <c r="C89" s="28">
        <f>IF('A3-999-92-16-7565-0-0'!E130=1,Vazao_agua_LHP_comb!I130,"ND")</f>
        <v>1.3550461253234828E-6</v>
      </c>
    </row>
    <row r="90" spans="1:3" ht="12.75">
      <c r="A90" s="15" t="str">
        <f>'A3-999-92-16-7565-0-0'!A131</f>
        <v>127</v>
      </c>
      <c r="B90" s="28">
        <f>IF('A3-999-92-16-7565-0-0'!E131=1,Vazao_agua_LHP_oxi!I131,"ND")</f>
        <v>1.575385688285179E-6</v>
      </c>
      <c r="C90" s="28">
        <f>IF('A3-999-92-16-7565-0-0'!E131=1,Vazao_agua_LHP_comb!I131,"ND")</f>
        <v>1.3557275999396232E-6</v>
      </c>
    </row>
    <row r="91" spans="1:3" ht="12.75">
      <c r="A91" s="15" t="str">
        <f>'A3-999-92-16-7565-0-0'!A132</f>
        <v>128</v>
      </c>
      <c r="B91" s="28">
        <f>IF('A3-999-92-16-7565-0-0'!E132=1,Vazao_agua_LHP_oxi!I132,"ND")</f>
        <v>1.5760243850580204E-6</v>
      </c>
      <c r="C91" s="28">
        <f>IF('A3-999-92-16-7565-0-0'!E132=1,Vazao_agua_LHP_comb!I132,"ND")</f>
        <v>1.3706894142347065E-6</v>
      </c>
    </row>
    <row r="92" spans="1:3" ht="12.75">
      <c r="A92" s="15" t="str">
        <f>'A3-999-92-16-7565-0-0'!A133</f>
        <v>129</v>
      </c>
      <c r="B92" s="28">
        <f>IF('A3-999-92-16-7565-0-0'!E133=1,Vazao_agua_LHP_oxi!I133,"ND")</f>
        <v>1.5772287991587019E-6</v>
      </c>
      <c r="C92" s="28">
        <f>IF('A3-999-92-16-7565-0-0'!E133=1,Vazao_agua_LHP_comb!I133,"ND")</f>
        <v>1.3631328069683123E-6</v>
      </c>
    </row>
    <row r="93" spans="1:3" ht="12.75">
      <c r="A93" s="15" t="str">
        <f>'A3-999-92-16-7565-0-0'!A134</f>
        <v>130</v>
      </c>
      <c r="B93" s="28">
        <f>IF('A3-999-92-16-7565-0-0'!E134=1,Vazao_agua_LHP_oxi!I134,"ND")</f>
        <v>1.5712009263367151E-6</v>
      </c>
      <c r="C93" s="28">
        <f>IF('A3-999-92-16-7565-0-0'!E134=1,Vazao_agua_LHP_comb!I134,"ND")</f>
        <v>1.3773385864780835E-6</v>
      </c>
    </row>
    <row r="94" spans="1:3" ht="12.75">
      <c r="A94" s="15" t="str">
        <f>'A3-999-92-16-7565-0-0'!A135</f>
        <v>131</v>
      </c>
      <c r="B94" s="28">
        <f>IF('A3-999-92-16-7565-0-0'!E135=1,Vazao_agua_LHP_oxi!I135,"ND")</f>
        <v>1.5781756186698591E-6</v>
      </c>
      <c r="C94" s="28">
        <f>IF('A3-999-92-16-7565-0-0'!E135=1,Vazao_agua_LHP_comb!I135,"ND")</f>
        <v>1.3618837387087422E-6</v>
      </c>
    </row>
    <row r="95" spans="1:3" ht="12.75">
      <c r="A95" s="15" t="str">
        <f>'A3-999-92-16-7565-0-0'!A136</f>
        <v>132</v>
      </c>
      <c r="B95" s="28">
        <f>IF('A3-999-92-16-7565-0-0'!E136=1,Vazao_agua_LHP_oxi!I136,"ND")</f>
        <v>1.5633506321646801E-6</v>
      </c>
      <c r="C95" s="28">
        <f>IF('A3-999-92-16-7565-0-0'!E136=1,Vazao_agua_LHP_comb!I136,"ND")</f>
        <v>1.3654885687562599E-6</v>
      </c>
    </row>
    <row r="96" spans="1:3" ht="12.75">
      <c r="A96" s="15" t="str">
        <f>'A3-999-92-16-7565-0-0'!A137</f>
        <v>133</v>
      </c>
      <c r="B96" s="28">
        <f>IF('A3-999-92-16-7565-0-0'!E137=1,Vazao_agua_LHP_oxi!I137,"ND")</f>
        <v>1.5923753017150052E-6</v>
      </c>
      <c r="C96" s="28">
        <f>IF('A3-999-92-16-7565-0-0'!E137=1,Vazao_agua_LHP_comb!I137,"ND")</f>
        <v>1.3547029943654477E-6</v>
      </c>
    </row>
    <row r="97" spans="1:3" ht="12.75">
      <c r="A97" s="15" t="str">
        <f>'A3-999-92-16-7565-0-0'!A138</f>
        <v>134</v>
      </c>
      <c r="B97" s="28">
        <f>IF('A3-999-92-16-7565-0-0'!E138=1,Vazao_agua_LHP_oxi!I138,"ND")</f>
        <v>1.5675092235412938E-6</v>
      </c>
      <c r="C97" s="28">
        <f>IF('A3-999-92-16-7565-0-0'!E138=1,Vazao_agua_LHP_comb!I138,"ND")</f>
        <v>1.3729432772560043E-6</v>
      </c>
    </row>
    <row r="98" spans="1:3" ht="12.75">
      <c r="A98" s="15" t="str">
        <f>'A3-999-92-16-7565-0-0'!A139</f>
        <v>135</v>
      </c>
      <c r="B98" s="28">
        <f>IF('A3-999-92-16-7565-0-0'!E139=1,Vazao_agua_LHP_oxi!I139,"ND")</f>
        <v>1.5576042217346404E-6</v>
      </c>
      <c r="C98" s="28">
        <f>IF('A3-999-92-16-7565-0-0'!E139=1,Vazao_agua_LHP_comb!I139,"ND")</f>
        <v>1.4862479378464335E-6</v>
      </c>
    </row>
    <row r="99" spans="1:3" ht="12.75">
      <c r="A99" s="15" t="str">
        <f>'A3-999-92-16-7565-0-0'!A140</f>
        <v>136</v>
      </c>
      <c r="B99" s="28">
        <f>IF('A3-999-92-16-7565-0-0'!E140=1,Vazao_agua_LHP_oxi!I140,"ND")</f>
        <v>1.5753208530250012E-6</v>
      </c>
      <c r="C99" s="28">
        <f>IF('A3-999-92-16-7565-0-0'!E140=1,Vazao_agua_LHP_comb!I140,"ND")</f>
        <v>1.3376849981835636E-6</v>
      </c>
    </row>
    <row r="100" spans="1:3" ht="12.75">
      <c r="A100" s="15" t="str">
        <f>'A3-999-92-16-7565-0-0'!A141</f>
        <v>137</v>
      </c>
      <c r="B100" s="28">
        <f>IF('A3-999-92-16-7565-0-0'!E141=1,Vazao_agua_LHP_oxi!I141,"ND")</f>
        <v>1.5884650354663558E-6</v>
      </c>
      <c r="C100" s="28">
        <f>IF('A3-999-92-16-7565-0-0'!E141=1,Vazao_agua_LHP_comb!I141,"ND")</f>
        <v>1.3889181306861844E-6</v>
      </c>
    </row>
    <row r="101" spans="1:3" ht="12.75">
      <c r="A101" s="15" t="str">
        <f>'A3-999-92-16-7565-0-0'!A142</f>
        <v>138</v>
      </c>
      <c r="B101" s="28">
        <f>IF('A3-999-92-16-7565-0-0'!E142=1,Vazao_agua_LHP_oxi!I142,"ND")</f>
        <v>1.5951447582967901E-6</v>
      </c>
      <c r="C101" s="28">
        <f>IF('A3-999-92-16-7565-0-0'!E142=1,Vazao_agua_LHP_comb!I142,"ND")</f>
        <v>1.3611953429027697E-6</v>
      </c>
    </row>
    <row r="102" spans="1:3" ht="12.75">
      <c r="A102" s="15" t="str">
        <f>'A3-999-92-16-7565-0-0'!A143</f>
        <v>139</v>
      </c>
      <c r="B102" s="28">
        <f>IF('A3-999-92-16-7565-0-0'!E143=1,Vazao_agua_LHP_oxi!I143,"ND")</f>
        <v>1.5810413158172888E-6</v>
      </c>
      <c r="C102" s="28">
        <f>IF('A3-999-92-16-7565-0-0'!E143=1,Vazao_agua_LHP_comb!I143,"ND")</f>
        <v>1.3484027945311545E-6</v>
      </c>
    </row>
    <row r="103" spans="1:3" ht="12.75">
      <c r="A103" s="15" t="str">
        <f>'A3-999-92-16-7565-0-0'!A144</f>
        <v>140</v>
      </c>
      <c r="B103" s="28">
        <f>IF('A3-999-92-16-7565-0-0'!E144=1,Vazao_agua_LHP_oxi!I144,"ND")</f>
        <v>1.5547489920806597E-6</v>
      </c>
      <c r="C103" s="28">
        <f>IF('A3-999-92-16-7565-0-0'!E144=1,Vazao_agua_LHP_comb!I144,"ND")</f>
        <v>1.4812512913244161E-6</v>
      </c>
    </row>
    <row r="104" spans="1:3" ht="12.75">
      <c r="A104" s="15" t="str">
        <f>'A3-999-92-16-7565-0-0'!A145</f>
        <v>141</v>
      </c>
      <c r="B104" s="28">
        <f>IF('A3-999-92-16-7565-0-0'!E145=1,Vazao_agua_LHP_oxi!I145,"ND")</f>
        <v>1.5675774338103916E-6</v>
      </c>
      <c r="C104" s="28">
        <f>IF('A3-999-92-16-7565-0-0'!E145=1,Vazao_agua_LHP_comb!I145,"ND")</f>
        <v>1.3669984847298034E-6</v>
      </c>
    </row>
    <row r="105" spans="1:3" ht="12.75">
      <c r="A105" s="15" t="str">
        <f>'A3-999-92-16-7565-0-0'!A146</f>
        <v>142</v>
      </c>
      <c r="B105" s="28">
        <f>IF('A3-999-92-16-7565-0-0'!E146=1,Vazao_agua_LHP_oxi!I146,"ND")</f>
        <v>1.7140085465597085E-6</v>
      </c>
      <c r="C105" s="28">
        <f>IF('A3-999-92-16-7565-0-0'!E146=1,Vazao_agua_LHP_comb!I146,"ND")</f>
        <v>1.3550230203902641E-6</v>
      </c>
    </row>
    <row r="106" spans="1:3" ht="12.75">
      <c r="A106" s="15" t="str">
        <f>'A3-999-92-16-7565-0-0'!A147</f>
        <v>143</v>
      </c>
      <c r="B106" s="28">
        <f>IF('A3-999-92-16-7565-0-0'!E147=1,Vazao_agua_LHP_oxi!I147,"ND")</f>
        <v>1.579201274843526E-6</v>
      </c>
      <c r="C106" s="28">
        <f>IF('A3-999-92-16-7565-0-0'!E147=1,Vazao_agua_LHP_comb!I147,"ND")</f>
        <v>1.3775799319410016E-6</v>
      </c>
    </row>
    <row r="107" spans="1:3" ht="12.75">
      <c r="A107" s="15" t="str">
        <f>'A3-999-92-16-7565-0-0'!A148</f>
        <v>144</v>
      </c>
      <c r="B107" s="28">
        <f>IF('A3-999-92-16-7565-0-0'!E148=1,Vazao_agua_LHP_oxi!I148,"ND")</f>
        <v>1.5783465767940495E-6</v>
      </c>
      <c r="C107" s="28">
        <f>IF('A3-999-92-16-7565-0-0'!E148=1,Vazao_agua_LHP_comb!I148,"ND")</f>
        <v>1.3788624444254515E-6</v>
      </c>
    </row>
    <row r="108" spans="1:3" ht="12.75">
      <c r="A108" s="15" t="str">
        <f>'A3-999-92-16-7565-0-0'!A149</f>
        <v>145</v>
      </c>
      <c r="B108" s="28">
        <f>IF('A3-999-92-16-7565-0-0'!E149=1,Vazao_agua_LHP_oxi!I149,"ND")</f>
        <v>1.5990678606062515E-6</v>
      </c>
      <c r="C108" s="28">
        <f>IF('A3-999-92-16-7565-0-0'!E149=1,Vazao_agua_LHP_comb!I149,"ND")</f>
        <v>1.3975434483710856E-6</v>
      </c>
    </row>
    <row r="109" spans="1:3" ht="12.75">
      <c r="A109" s="15" t="str">
        <f>'A3-999-92-16-7565-0-0'!A150</f>
        <v>146</v>
      </c>
      <c r="B109" s="28">
        <f>IF('A3-999-92-16-7565-0-0'!E150=1,Vazao_agua_LHP_oxi!I150,"ND")</f>
        <v>1.5985772212610762E-6</v>
      </c>
      <c r="C109" s="28">
        <f>IF('A3-999-92-16-7565-0-0'!E150=1,Vazao_agua_LHP_comb!I150,"ND")</f>
        <v>1.3628844476720971E-6</v>
      </c>
    </row>
    <row r="110" spans="1:3" ht="12.75">
      <c r="A110" s="15" t="str">
        <f>'A3-999-92-16-7565-0-0'!A151</f>
        <v>147</v>
      </c>
      <c r="B110" s="28">
        <f>IF('A3-999-92-16-7565-0-0'!E151=1,Vazao_agua_LHP_oxi!I151,"ND")</f>
        <v>1.562705258472426E-6</v>
      </c>
      <c r="C110" s="28">
        <f>IF('A3-999-92-16-7565-0-0'!E151=1,Vazao_agua_LHP_comb!I151,"ND")</f>
        <v>1.3842744736837926E-6</v>
      </c>
    </row>
    <row r="111" spans="1:3" ht="12.75">
      <c r="A111" s="15" t="str">
        <f>'A3-999-92-16-7565-0-0'!A152</f>
        <v>148</v>
      </c>
      <c r="B111" s="28">
        <f>IF('A3-999-92-16-7565-0-0'!E152=1,Vazao_agua_LHP_oxi!I152,"ND")</f>
        <v>1.5889690354777392E-6</v>
      </c>
      <c r="C111" s="28">
        <f>IF('A3-999-92-16-7565-0-0'!E152=1,Vazao_agua_LHP_comb!I152,"ND")</f>
        <v>1.4229895045151907E-6</v>
      </c>
    </row>
    <row r="112" spans="1:3" ht="12.75">
      <c r="A112" s="15" t="str">
        <f>'A3-999-92-16-7565-0-0'!A153</f>
        <v>149</v>
      </c>
      <c r="B112" s="28">
        <f>IF('A3-999-92-16-7565-0-0'!E153=1,Vazao_agua_LHP_oxi!I153,"ND")</f>
        <v>1.559160092419606E-6</v>
      </c>
      <c r="C112" s="28">
        <f>IF('A3-999-92-16-7565-0-0'!E153=1,Vazao_agua_LHP_comb!I153,"ND")</f>
        <v>1.398324285150744E-6</v>
      </c>
    </row>
    <row r="113" spans="1:3" ht="12.75">
      <c r="A113" s="15" t="str">
        <f>'A3-999-92-16-7565-0-0'!A154</f>
        <v>150</v>
      </c>
      <c r="B113" s="28">
        <f>IF('A3-999-92-16-7565-0-0'!E154=1,Vazao_agua_LHP_oxi!I154,"ND")</f>
        <v>1.5641530785642195E-6</v>
      </c>
      <c r="C113" s="28">
        <f>IF('A3-999-92-16-7565-0-0'!E154=1,Vazao_agua_LHP_comb!I154,"ND")</f>
        <v>1.3774921442144084E-6</v>
      </c>
    </row>
    <row r="114" spans="1:3" ht="12.75">
      <c r="A114" s="15" t="str">
        <f>'A3-999-92-16-7565-0-0'!A155</f>
        <v>151</v>
      </c>
      <c r="B114" s="28">
        <f>IF('A3-999-92-16-7565-0-0'!E155=1,Vazao_agua_LHP_oxi!I155,"ND")</f>
        <v>1.5711739361804883E-6</v>
      </c>
      <c r="C114" s="28">
        <f>IF('A3-999-92-16-7565-0-0'!E155=1,Vazao_agua_LHP_comb!I155,"ND")</f>
        <v>1.3349733900631325E-6</v>
      </c>
    </row>
    <row r="115" spans="1:3" ht="12.75">
      <c r="A115" s="15" t="str">
        <f>'A3-999-92-16-7565-0-0'!A156</f>
        <v>152</v>
      </c>
      <c r="B115" s="28">
        <f>IF('A3-999-92-16-7565-0-0'!E156=1,Vazao_agua_LHP_oxi!I156,"ND")</f>
        <v>1.5693960946078645E-6</v>
      </c>
      <c r="C115" s="28">
        <f>IF('A3-999-92-16-7565-0-0'!E156=1,Vazao_agua_LHP_comb!I156,"ND")</f>
        <v>1.3409221927444549E-6</v>
      </c>
    </row>
    <row r="116" spans="1:3" ht="12.75">
      <c r="A116" s="15" t="str">
        <f>'A3-999-92-16-7565-0-0'!A157</f>
        <v>153</v>
      </c>
      <c r="B116" s="28">
        <f>IF('A3-999-92-16-7565-0-0'!E157=1,Vazao_agua_LHP_oxi!I157,"ND")</f>
        <v>1.5609745514137659E-6</v>
      </c>
      <c r="C116" s="28">
        <f>IF('A3-999-92-16-7565-0-0'!E157=1,Vazao_agua_LHP_comb!I157,"ND")</f>
        <v>1.289425477900606E-6</v>
      </c>
    </row>
    <row r="117" spans="1:3" ht="12.75">
      <c r="A117" s="15" t="str">
        <f>'A3-999-92-16-7565-0-0'!A158</f>
        <v>154</v>
      </c>
      <c r="B117" s="28">
        <f>IF('A3-999-92-16-7565-0-0'!E158=1,Vazao_agua_LHP_oxi!I158,"ND")</f>
        <v>1.5624627320555092E-6</v>
      </c>
      <c r="C117" s="28">
        <f>IF('A3-999-92-16-7565-0-0'!E158=1,Vazao_agua_LHP_comb!I158,"ND")</f>
        <v>1.3748685155158354E-6</v>
      </c>
    </row>
    <row r="118" spans="1:3" ht="12.75">
      <c r="A118" s="15" t="str">
        <f>'A3-999-92-16-7565-0-0'!A159</f>
        <v>155</v>
      </c>
      <c r="B118" s="28">
        <f>IF('A3-999-92-16-7565-0-0'!E159=1,Vazao_agua_LHP_oxi!I159,"ND")</f>
        <v>2.1254286847626099E-6</v>
      </c>
      <c r="C118" s="28">
        <f>IF('A3-999-92-16-7565-0-0'!E159=1,Vazao_agua_LHP_comb!I159,"ND")</f>
        <v>1.3415275071902128E-6</v>
      </c>
    </row>
    <row r="119" spans="1:3" ht="12.75">
      <c r="A119" s="15" t="str">
        <f>'A3-999-92-16-7565-0-0'!A160</f>
        <v>156</v>
      </c>
      <c r="B119" s="28">
        <f>IF('A3-999-92-16-7565-0-0'!E160=1,Vazao_agua_LHP_oxi!I160,"ND")</f>
        <v>1.5511307797788186E-6</v>
      </c>
      <c r="C119" s="28">
        <f>IF('A3-999-92-16-7565-0-0'!E160=1,Vazao_agua_LHP_comb!I160,"ND")</f>
        <v>1.3595604739033862E-6</v>
      </c>
    </row>
    <row r="120" spans="1:3" ht="12.75">
      <c r="A120" s="15" t="str">
        <f>'A3-999-92-16-7565-0-0'!A161</f>
        <v>157</v>
      </c>
      <c r="B120" s="28">
        <f>IF('A3-999-92-16-7565-0-0'!E161=1,Vazao_agua_LHP_oxi!I161,"ND")</f>
        <v>1.568699567693649E-6</v>
      </c>
      <c r="C120" s="28">
        <f>IF('A3-999-92-16-7565-0-0'!E161=1,Vazao_agua_LHP_comb!I161,"ND")</f>
        <v>1.3244995104702135E-6</v>
      </c>
    </row>
    <row r="121" spans="1:3" ht="12.75">
      <c r="A121" s="15" t="str">
        <f>'A3-999-92-16-7565-0-0'!A162</f>
        <v>158</v>
      </c>
      <c r="B121" s="28">
        <f>IF('A3-999-92-16-7565-0-0'!E162=1,Vazao_agua_LHP_oxi!I162,"ND")</f>
        <v>1.5836657652033789E-6</v>
      </c>
      <c r="C121" s="28">
        <f>IF('A3-999-92-16-7565-0-0'!E162=1,Vazao_agua_LHP_comb!I162,"ND")</f>
        <v>1.2923775338317078E-6</v>
      </c>
    </row>
    <row r="122" spans="1:3" ht="12.75">
      <c r="A122" s="15" t="str">
        <f>'A3-999-92-16-7565-0-0'!A163</f>
        <v>159</v>
      </c>
      <c r="B122" s="28">
        <f>IF('A3-999-92-16-7565-0-0'!E163=1,Vazao_agua_LHP_oxi!I163,"ND")</f>
        <v>1.5764313654517329E-6</v>
      </c>
      <c r="C122" s="28">
        <f>IF('A3-999-92-16-7565-0-0'!E163=1,Vazao_agua_LHP_comb!I163,"ND")</f>
        <v>1.3596405276383357E-6</v>
      </c>
    </row>
    <row r="123" spans="1:3" ht="12.75">
      <c r="A123" s="15" t="str">
        <f>'A3-999-92-16-7565-0-0'!A164</f>
        <v>160</v>
      </c>
      <c r="B123" s="28">
        <f>IF('A3-999-92-16-7565-0-0'!E164=1,Vazao_agua_LHP_oxi!I164,"ND")</f>
        <v>1.5722511428795135E-6</v>
      </c>
      <c r="C123" s="28">
        <f>IF('A3-999-92-16-7565-0-0'!E164=1,Vazao_agua_LHP_comb!I164,"ND")</f>
        <v>1.3497596255194736E-6</v>
      </c>
    </row>
    <row r="124" spans="1:3" ht="12.75">
      <c r="A124" s="15" t="str">
        <f>'A3-999-92-16-7565-0-0'!A165</f>
        <v>161</v>
      </c>
      <c r="B124" s="28">
        <f>IF('A3-999-92-16-7565-0-0'!E165=1,Vazao_agua_LHP_oxi!I165,"ND")</f>
        <v>1.6970374342278344E-6</v>
      </c>
      <c r="C124" s="28">
        <f>IF('A3-999-92-16-7565-0-0'!E165=1,Vazao_agua_LHP_comb!I165,"ND")</f>
        <v>1.3649684049301451E-6</v>
      </c>
    </row>
    <row r="125" spans="1:3" ht="12.75">
      <c r="A125" s="15" t="str">
        <f>'A3-999-92-16-7565-0-0'!A166</f>
        <v>162</v>
      </c>
      <c r="B125" s="28">
        <f>IF('A3-999-92-16-7565-0-0'!E166=1,Vazao_agua_LHP_oxi!I166,"ND")</f>
        <v>1.5702496584895227E-6</v>
      </c>
      <c r="C125" s="28">
        <f>IF('A3-999-92-16-7565-0-0'!E166=1,Vazao_agua_LHP_comb!I166,"ND")</f>
        <v>1.3360596071412217E-6</v>
      </c>
    </row>
    <row r="126" spans="1:3" ht="12.75">
      <c r="A126" s="15" t="str">
        <f>'A3-999-92-16-7565-0-0'!A167</f>
        <v>163</v>
      </c>
      <c r="B126" s="28">
        <f>IF('A3-999-92-16-7565-0-0'!E167=1,Vazao_agua_LHP_oxi!I167,"ND")</f>
        <v>1.5648127486014782E-6</v>
      </c>
      <c r="C126" s="28">
        <f>IF('A3-999-92-16-7565-0-0'!E167=1,Vazao_agua_LHP_comb!I167,"ND")</f>
        <v>1.384968431919171E-6</v>
      </c>
    </row>
    <row r="127" spans="1:3" ht="12.75">
      <c r="A127" s="15" t="str">
        <f>'A3-999-92-16-7565-0-0'!A168</f>
        <v>164</v>
      </c>
      <c r="B127" s="28">
        <f>IF('A3-999-92-16-7565-0-0'!E168=1,Vazao_agua_LHP_oxi!I168,"ND")</f>
        <v>1.5565821592058693E-6</v>
      </c>
      <c r="C127" s="28">
        <f>IF('A3-999-92-16-7565-0-0'!E168=1,Vazao_agua_LHP_comb!I168,"ND")</f>
        <v>1.3509083073949147E-6</v>
      </c>
    </row>
    <row r="128" spans="1:3" ht="12.75">
      <c r="A128" s="15" t="str">
        <f>'A3-999-92-16-7565-0-0'!A169</f>
        <v>165</v>
      </c>
      <c r="B128" s="28">
        <f>IF('A3-999-92-16-7565-0-0'!E169=1,Vazao_agua_LHP_oxi!I169,"ND")</f>
        <v>1.5697546110681838E-6</v>
      </c>
      <c r="C128" s="28">
        <f>IF('A3-999-92-16-7565-0-0'!E169=1,Vazao_agua_LHP_comb!I169,"ND")</f>
        <v>1.3404265959088459E-6</v>
      </c>
    </row>
    <row r="129" spans="1:3" ht="12.75">
      <c r="A129" s="15" t="str">
        <f>'A3-999-92-16-7565-0-0'!A170</f>
        <v>166</v>
      </c>
      <c r="B129" s="28">
        <f>IF('A3-999-92-16-7565-0-0'!E170=1,Vazao_agua_LHP_oxi!I170,"ND")</f>
        <v>1.5998092894248032E-6</v>
      </c>
      <c r="C129" s="28">
        <f>IF('A3-999-92-16-7565-0-0'!E170=1,Vazao_agua_LHP_comb!I170,"ND")</f>
        <v>1.3516577113842346E-6</v>
      </c>
    </row>
    <row r="130" spans="1:3" ht="12.75">
      <c r="A130" s="15" t="str">
        <f>'A3-999-92-16-7565-0-0'!A171</f>
        <v>167</v>
      </c>
      <c r="B130" s="28">
        <f>IF('A3-999-92-16-7565-0-0'!E171=1,Vazao_agua_LHP_oxi!I171,"ND")</f>
        <v>1.5712918447767395E-6</v>
      </c>
      <c r="C130" s="28">
        <f>IF('A3-999-92-16-7565-0-0'!E171=1,Vazao_agua_LHP_comb!I171,"ND")</f>
        <v>1.1302476654198685E-6</v>
      </c>
    </row>
    <row r="131" spans="1:3" ht="12.75">
      <c r="A131" s="15" t="str">
        <f>'A3-999-92-16-7565-0-0'!A172</f>
        <v>168</v>
      </c>
      <c r="B131" s="28">
        <f>IF('A3-999-92-16-7565-0-0'!E172=1,Vazao_agua_LHP_oxi!I172,"ND")</f>
        <v>1.5737835090368382E-6</v>
      </c>
      <c r="C131" s="28">
        <f>IF('A3-999-92-16-7565-0-0'!E172=1,Vazao_agua_LHP_comb!I172,"ND")</f>
        <v>1.2873541510462399E-6</v>
      </c>
    </row>
    <row r="132" spans="1:3" ht="12.75">
      <c r="A132" s="15" t="str">
        <f>'A3-999-92-16-7565-0-0'!A173</f>
        <v>169</v>
      </c>
      <c r="B132" s="28">
        <f>IF('A3-999-92-16-7565-0-0'!E173=1,Vazao_agua_LHP_oxi!I173,"ND")</f>
        <v>1.5718988810516356E-6</v>
      </c>
      <c r="C132" s="28">
        <f>IF('A3-999-92-16-7565-0-0'!E173=1,Vazao_agua_LHP_comb!I173,"ND")</f>
        <v>1.2771040947619566E-6</v>
      </c>
    </row>
    <row r="133" spans="1:3" ht="12.75">
      <c r="A133" s="15" t="str">
        <f>'A3-999-92-16-7565-0-0'!A174</f>
        <v>170</v>
      </c>
      <c r="B133" s="28">
        <f>IF('A3-999-92-16-7565-0-0'!E174=1,Vazao_agua_LHP_oxi!I174,"ND")</f>
        <v>1.589143420851938E-6</v>
      </c>
      <c r="C133" s="28">
        <f>IF('A3-999-92-16-7565-0-0'!E174=1,Vazao_agua_LHP_comb!I174,"ND")</f>
        <v>1.3944039223136351E-6</v>
      </c>
    </row>
    <row r="134" spans="1:3" ht="12.75">
      <c r="A134" s="15" t="str">
        <f>'A3-999-92-16-7565-0-0'!A175</f>
        <v>171</v>
      </c>
      <c r="B134" s="28">
        <f>IF('A3-999-92-16-7565-0-0'!E175=1,Vazao_agua_LHP_oxi!I175,"ND")</f>
        <v>1.5638238592837393E-6</v>
      </c>
      <c r="C134" s="28">
        <f>IF('A3-999-92-16-7565-0-0'!E175=1,Vazao_agua_LHP_comb!I175,"ND")</f>
        <v>1.3560404333559832E-6</v>
      </c>
    </row>
    <row r="135" spans="1:3" ht="12.75">
      <c r="A135" s="15" t="str">
        <f>'A3-999-92-16-7565-0-0'!A176</f>
        <v>172</v>
      </c>
      <c r="B135" s="28">
        <f>IF('A3-999-92-16-7565-0-0'!E176=1,Vazao_agua_LHP_oxi!I176,"ND")</f>
        <v>1.5846120721750461E-6</v>
      </c>
      <c r="C135" s="28">
        <f>IF('A3-999-92-16-7565-0-0'!E176=1,Vazao_agua_LHP_comb!I176,"ND")</f>
        <v>1.3536679137645461E-6</v>
      </c>
    </row>
    <row r="136" spans="1:3" ht="12.75">
      <c r="A136" s="15" t="str">
        <f>'A3-999-92-16-7565-0-0'!A177</f>
        <v>173</v>
      </c>
      <c r="B136" s="28">
        <f>IF('A3-999-92-16-7565-0-0'!E177=1,Vazao_agua_LHP_oxi!I177,"ND")</f>
        <v>1.6005075560566297E-6</v>
      </c>
      <c r="C136" s="28">
        <f>IF('A3-999-92-16-7565-0-0'!E177=1,Vazao_agua_LHP_comb!I177,"ND")</f>
        <v>1.3615091569642655E-6</v>
      </c>
    </row>
    <row r="137" spans="1:3" ht="12.75">
      <c r="A137" s="15" t="str">
        <f>'A3-999-92-16-7565-0-0'!A178</f>
        <v>174</v>
      </c>
      <c r="B137" s="28">
        <f>IF('A3-999-92-16-7565-0-0'!E178=1,Vazao_agua_LHP_oxi!I178,"ND")</f>
        <v>1.5646451846762271E-6</v>
      </c>
      <c r="C137" s="28">
        <f>IF('A3-999-92-16-7565-0-0'!E178=1,Vazao_agua_LHP_comb!I178,"ND")</f>
        <v>1.3443195317936936E-6</v>
      </c>
    </row>
    <row r="138" spans="1:3" ht="12.75">
      <c r="A138" s="15" t="str">
        <f>'A3-999-92-16-7565-0-0'!A179</f>
        <v>175</v>
      </c>
      <c r="B138" s="28">
        <f>IF('A3-999-92-16-7565-0-0'!E179=1,Vazao_agua_LHP_oxi!I179,"ND")</f>
        <v>1.5749619727857584E-6</v>
      </c>
      <c r="C138" s="28">
        <f>IF('A3-999-92-16-7565-0-0'!E179=1,Vazao_agua_LHP_comb!I179,"ND")</f>
        <v>1.3499107336268959E-6</v>
      </c>
    </row>
    <row r="139" spans="1:3" ht="12.75">
      <c r="A139" s="15" t="str">
        <f>'A3-999-92-16-7565-0-0'!A180</f>
        <v>176</v>
      </c>
      <c r="B139" s="28">
        <f>IF('A3-999-92-16-7565-0-0'!E180=1,Vazao_agua_LHP_oxi!I180,"ND")</f>
        <v>1.5556787878097284E-6</v>
      </c>
      <c r="C139" s="28">
        <f>IF('A3-999-92-16-7565-0-0'!E180=1,Vazao_agua_LHP_comb!I180,"ND")</f>
        <v>1.3593345076633642E-6</v>
      </c>
    </row>
    <row r="140" spans="1:3" ht="12.75">
      <c r="A140" s="15" t="str">
        <f>'A3-999-92-16-7565-0-0'!A181</f>
        <v>177</v>
      </c>
      <c r="B140" s="28">
        <f>IF('A3-999-92-16-7565-0-0'!E181=1,Vazao_agua_LHP_oxi!I181,"ND")</f>
        <v>1.5760328676580107E-6</v>
      </c>
      <c r="C140" s="28">
        <f>IF('A3-999-92-16-7565-0-0'!E181=1,Vazao_agua_LHP_comb!I181,"ND")</f>
        <v>1.3518674946632232E-6</v>
      </c>
    </row>
    <row r="141" spans="1:3" ht="12.75">
      <c r="A141" s="15" t="str">
        <f>'A3-999-92-16-7565-0-0'!A182</f>
        <v>178</v>
      </c>
      <c r="B141" s="28">
        <f>IF('A3-999-92-16-7565-0-0'!E182=1,Vazao_agua_LHP_oxi!I182,"ND")</f>
        <v>1.5765968748488019E-6</v>
      </c>
      <c r="C141" s="28">
        <f>IF('A3-999-92-16-7565-0-0'!E182=1,Vazao_agua_LHP_comb!I182,"ND")</f>
        <v>1.3586550362379889E-6</v>
      </c>
    </row>
    <row r="142" spans="1:3" ht="12.75">
      <c r="A142" s="15" t="str">
        <f>'A3-999-92-16-7565-0-0'!A183</f>
        <v>179</v>
      </c>
      <c r="B142" s="28">
        <f>IF('A3-999-92-16-7565-0-0'!E183=1,Vazao_agua_LHP_oxi!I183,"ND")</f>
        <v>1.5621503280473846E-6</v>
      </c>
      <c r="C142" s="28">
        <f>IF('A3-999-92-16-7565-0-0'!E183=1,Vazao_agua_LHP_comb!I183,"ND")</f>
        <v>1.3481199649496932E-6</v>
      </c>
    </row>
    <row r="143" spans="1:3" ht="12.75">
      <c r="A143" s="15" t="str">
        <f>'A3-999-92-16-7565-0-0'!A185</f>
        <v>181</v>
      </c>
      <c r="B143" s="28">
        <f>IF('A3-999-92-16-7565-0-0'!E185=1,Vazao_agua_LHP_oxi!I185,"ND")</f>
        <v>1.582205577500018E-6</v>
      </c>
      <c r="C143" s="28">
        <f>IF('A3-999-92-16-7565-0-0'!E185=1,Vazao_agua_LHP_comb!I185,"ND")</f>
        <v>1.3500842455305206E-6</v>
      </c>
    </row>
    <row r="144" spans="1:3" ht="12.75">
      <c r="A144" s="15" t="str">
        <f>'A3-999-92-16-7565-0-0'!A186</f>
        <v>182</v>
      </c>
      <c r="B144" s="28">
        <f>IF('A3-999-92-16-7565-0-0'!E186=1,Vazao_agua_LHP_oxi!I186,"ND")</f>
        <v>1.5610694375038759E-6</v>
      </c>
      <c r="C144" s="28">
        <f>IF('A3-999-92-16-7565-0-0'!E186=1,Vazao_agua_LHP_comb!I186,"ND")</f>
        <v>1.3725581222332459E-6</v>
      </c>
    </row>
    <row r="145" spans="1:3" ht="12.75">
      <c r="A145" s="15" t="str">
        <f>'A3-999-92-16-7565-0-0'!A187</f>
        <v>183</v>
      </c>
      <c r="B145" s="28">
        <f>IF('A3-999-92-16-7565-0-0'!E187=1,Vazao_agua_LHP_oxi!I187,"ND")</f>
        <v>1.5551472204585598E-6</v>
      </c>
      <c r="C145" s="28">
        <f>IF('A3-999-92-16-7565-0-0'!E187=1,Vazao_agua_LHP_comb!I187,"ND")</f>
        <v>1.5264184942291147E-6</v>
      </c>
    </row>
    <row r="146" spans="1:3" ht="12.75">
      <c r="A146" s="15" t="str">
        <f>'A3-999-92-16-7565-0-0'!A188</f>
        <v>184</v>
      </c>
      <c r="B146" s="28">
        <f>IF('A3-999-92-16-7565-0-0'!E188=1,Vazao_agua_LHP_oxi!I188,"ND")</f>
        <v>1.5602631861623612E-6</v>
      </c>
      <c r="C146" s="28">
        <f>IF('A3-999-92-16-7565-0-0'!E188=1,Vazao_agua_LHP_comb!I188,"ND")</f>
        <v>1.354081060137688E-6</v>
      </c>
    </row>
    <row r="147" spans="1:3" ht="12.75">
      <c r="A147" s="15" t="str">
        <f>'A3-999-92-16-7565-0-0'!A189</f>
        <v>185</v>
      </c>
      <c r="B147" s="28">
        <f>IF('A3-999-92-16-7565-0-0'!E189=1,Vazao_agua_LHP_oxi!I189,"ND")</f>
        <v>1.5664062681433754E-6</v>
      </c>
      <c r="C147" s="28">
        <f>IF('A3-999-92-16-7565-0-0'!E189=1,Vazao_agua_LHP_comb!I189,"ND")</f>
        <v>1.3344355562467565E-6</v>
      </c>
    </row>
    <row r="148" spans="1:3" ht="12.75">
      <c r="A148" s="15" t="str">
        <f>'A3-999-92-16-7565-0-0'!A190</f>
        <v>186</v>
      </c>
      <c r="B148" s="28">
        <f>IF('A3-999-92-16-7565-0-0'!E190=1,Vazao_agua_LHP_oxi!I190,"ND")</f>
        <v>1.5562767898485585E-6</v>
      </c>
      <c r="C148" s="28">
        <f>IF('A3-999-92-16-7565-0-0'!E190=1,Vazao_agua_LHP_comb!I190,"ND")</f>
        <v>1.3446689661399789E-6</v>
      </c>
    </row>
    <row r="149" spans="1:3" ht="12.75">
      <c r="A149" s="15" t="str">
        <f>'A3-999-92-16-7565-0-0'!A192</f>
        <v>188</v>
      </c>
      <c r="B149" s="28">
        <f>IF('A3-999-92-16-7565-0-0'!E192=1,Vazao_agua_LHP_oxi!I192,"ND")</f>
        <v>1.708717692083242E-6</v>
      </c>
      <c r="C149" s="28">
        <f>IF('A3-999-92-16-7565-0-0'!E192=1,Vazao_agua_LHP_comb!I192,"ND")</f>
        <v>1.3415149851602083E-6</v>
      </c>
    </row>
    <row r="150" spans="1:3" ht="12.75">
      <c r="A150" s="15" t="str">
        <f>'A3-999-92-16-7565-0-0'!A193</f>
        <v>189</v>
      </c>
      <c r="B150" s="28">
        <f>IF('A3-999-92-16-7565-0-0'!E193=1,Vazao_agua_LHP_oxi!I193,"ND")</f>
        <v>1.5837992323832889E-6</v>
      </c>
      <c r="C150" s="28">
        <f>IF('A3-999-92-16-7565-0-0'!E193=1,Vazao_agua_LHP_comb!I193,"ND")</f>
        <v>1.3552095022644739E-6</v>
      </c>
    </row>
    <row r="151" spans="1:3" ht="12.75">
      <c r="A151" s="15" t="str">
        <f>'A3-999-92-16-7565-0-0'!A194</f>
        <v>190</v>
      </c>
      <c r="B151" s="28">
        <f>IF('A3-999-92-16-7565-0-0'!E194=1,Vazao_agua_LHP_oxi!I194,"ND")</f>
        <v>1.5353922193523168E-6</v>
      </c>
      <c r="C151" s="28">
        <f>IF('A3-999-92-16-7565-0-0'!E194=1,Vazao_agua_LHP_comb!I194,"ND")</f>
        <v>1.3047905111344089E-6</v>
      </c>
    </row>
    <row r="152" spans="1:3" ht="12.75">
      <c r="A152" s="33"/>
    </row>
    <row r="153" spans="1:3" ht="12.75">
      <c r="A153" s="33"/>
    </row>
    <row r="154" spans="1:3" ht="12.75">
      <c r="A154" s="33"/>
    </row>
    <row r="155" spans="1:3" ht="12.75">
      <c r="A155" s="33"/>
    </row>
    <row r="156" spans="1:3" ht="12.75">
      <c r="A156" s="33"/>
    </row>
    <row r="157" spans="1:3" ht="12.75">
      <c r="A157" s="33"/>
    </row>
    <row r="158" spans="1:3" ht="12.75">
      <c r="A158" s="33"/>
    </row>
    <row r="159" spans="1:3" ht="12.75">
      <c r="A159" s="33"/>
    </row>
    <row r="160" spans="1:3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</sheetData>
  <autoFilter ref="A1:C15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6"/>
  <sheetViews>
    <sheetView workbookViewId="0"/>
  </sheetViews>
  <sheetFormatPr defaultColWidth="12.5703125" defaultRowHeight="15.75" customHeight="1"/>
  <cols>
    <col min="1" max="1" width="21.28515625" customWidth="1"/>
    <col min="2" max="2" width="17.7109375" customWidth="1"/>
    <col min="3" max="3" width="32.42578125" customWidth="1"/>
    <col min="4" max="4" width="19.7109375" customWidth="1"/>
    <col min="5" max="5" width="15.42578125" customWidth="1"/>
    <col min="6" max="6" width="18.7109375" customWidth="1"/>
    <col min="11" max="11" width="9" customWidth="1"/>
    <col min="12" max="12" width="9.42578125" customWidth="1"/>
    <col min="13" max="13" width="17.28515625" customWidth="1"/>
    <col min="14" max="14" width="19" customWidth="1"/>
  </cols>
  <sheetData>
    <row r="1" spans="1:14" ht="15.75" customHeight="1">
      <c r="A1" s="62" t="s">
        <v>353</v>
      </c>
      <c r="B1" s="62" t="s">
        <v>354</v>
      </c>
      <c r="C1" s="62" t="s">
        <v>355</v>
      </c>
      <c r="D1" s="62" t="s">
        <v>356</v>
      </c>
      <c r="E1" s="62" t="s">
        <v>357</v>
      </c>
      <c r="F1" s="62" t="s">
        <v>358</v>
      </c>
      <c r="G1" s="64" t="s">
        <v>359</v>
      </c>
      <c r="H1" s="65"/>
      <c r="I1" s="65"/>
      <c r="J1" s="65"/>
      <c r="K1" s="43"/>
      <c r="L1" s="43"/>
      <c r="M1" s="43"/>
      <c r="N1" s="44"/>
    </row>
    <row r="2" spans="1:14" ht="15.75" customHeight="1">
      <c r="A2" s="63"/>
      <c r="B2" s="63"/>
      <c r="C2" s="63"/>
      <c r="D2" s="63"/>
      <c r="E2" s="63"/>
      <c r="F2" s="63"/>
      <c r="G2" s="42">
        <v>1</v>
      </c>
      <c r="H2" s="42">
        <v>2</v>
      </c>
      <c r="I2" s="42">
        <v>3</v>
      </c>
      <c r="J2" s="42" t="s">
        <v>360</v>
      </c>
      <c r="K2" s="42" t="s">
        <v>361</v>
      </c>
      <c r="L2" s="42" t="s">
        <v>362</v>
      </c>
      <c r="M2" s="42" t="s">
        <v>363</v>
      </c>
      <c r="N2" s="42" t="s">
        <v>364</v>
      </c>
    </row>
    <row r="3" spans="1:14" ht="15.75" customHeight="1">
      <c r="A3" s="41">
        <v>7</v>
      </c>
      <c r="B3" s="41" t="s">
        <v>365</v>
      </c>
      <c r="C3" s="45">
        <v>45181</v>
      </c>
      <c r="D3" s="46" t="s">
        <v>366</v>
      </c>
      <c r="E3" s="45">
        <v>45181</v>
      </c>
      <c r="F3" s="46" t="s">
        <v>366</v>
      </c>
      <c r="G3" s="46">
        <v>79</v>
      </c>
      <c r="H3" s="46">
        <v>79</v>
      </c>
      <c r="I3" s="46">
        <v>76</v>
      </c>
      <c r="J3" s="41" t="s">
        <v>367</v>
      </c>
      <c r="K3" s="41" t="s">
        <v>368</v>
      </c>
      <c r="L3" s="41" t="s">
        <v>369</v>
      </c>
      <c r="M3" s="41" t="s">
        <v>370</v>
      </c>
      <c r="N3" s="47" t="s">
        <v>371</v>
      </c>
    </row>
    <row r="4" spans="1:14" ht="15.75" customHeight="1">
      <c r="A4" s="48">
        <v>8</v>
      </c>
      <c r="B4" s="48" t="s">
        <v>365</v>
      </c>
      <c r="C4" s="49">
        <v>45181</v>
      </c>
      <c r="D4" s="50" t="s">
        <v>366</v>
      </c>
      <c r="E4" s="49">
        <v>45181</v>
      </c>
      <c r="F4" s="50" t="s">
        <v>366</v>
      </c>
      <c r="G4" s="50">
        <v>82</v>
      </c>
      <c r="H4" s="50">
        <v>81</v>
      </c>
      <c r="I4" s="50">
        <v>82</v>
      </c>
      <c r="J4" s="48" t="s">
        <v>372</v>
      </c>
      <c r="K4" s="48" t="s">
        <v>373</v>
      </c>
      <c r="L4" s="48" t="s">
        <v>374</v>
      </c>
      <c r="M4" s="48" t="s">
        <v>375</v>
      </c>
      <c r="N4" s="51" t="s">
        <v>371</v>
      </c>
    </row>
    <row r="5" spans="1:14" ht="15.75" customHeight="1">
      <c r="A5" s="48">
        <v>9</v>
      </c>
      <c r="B5" s="48" t="s">
        <v>365</v>
      </c>
      <c r="C5" s="49">
        <v>45181</v>
      </c>
      <c r="D5" s="50" t="s">
        <v>366</v>
      </c>
      <c r="E5" s="49">
        <v>45181</v>
      </c>
      <c r="F5" s="50" t="s">
        <v>366</v>
      </c>
      <c r="G5" s="50">
        <v>83</v>
      </c>
      <c r="H5" s="50" t="s">
        <v>376</v>
      </c>
      <c r="I5" s="50" t="s">
        <v>376</v>
      </c>
      <c r="J5" s="48" t="s">
        <v>377</v>
      </c>
      <c r="K5" s="48" t="s">
        <v>377</v>
      </c>
      <c r="L5" s="48" t="s">
        <v>377</v>
      </c>
      <c r="M5" s="48" t="s">
        <v>378</v>
      </c>
      <c r="N5" s="51" t="s">
        <v>371</v>
      </c>
    </row>
    <row r="6" spans="1:14" ht="15.75" customHeight="1">
      <c r="A6" s="48">
        <v>10</v>
      </c>
      <c r="B6" s="48" t="s">
        <v>365</v>
      </c>
      <c r="C6" s="49">
        <v>45181</v>
      </c>
      <c r="D6" s="50" t="s">
        <v>366</v>
      </c>
      <c r="E6" s="52">
        <v>45183</v>
      </c>
      <c r="F6" s="50" t="s">
        <v>366</v>
      </c>
      <c r="G6" s="50">
        <v>86</v>
      </c>
      <c r="H6" s="50" t="s">
        <v>376</v>
      </c>
      <c r="I6" s="50" t="s">
        <v>376</v>
      </c>
      <c r="J6" s="48" t="s">
        <v>379</v>
      </c>
      <c r="K6" s="48" t="s">
        <v>379</v>
      </c>
      <c r="L6" s="48" t="s">
        <v>379</v>
      </c>
      <c r="M6" s="48" t="s">
        <v>378</v>
      </c>
      <c r="N6" s="51" t="s">
        <v>371</v>
      </c>
    </row>
    <row r="7" spans="1:14" ht="15.75" customHeight="1">
      <c r="A7" s="48">
        <v>11</v>
      </c>
      <c r="B7" s="48" t="s">
        <v>365</v>
      </c>
      <c r="C7" s="49">
        <v>45181</v>
      </c>
      <c r="D7" s="50" t="s">
        <v>366</v>
      </c>
      <c r="E7" s="52">
        <v>45183</v>
      </c>
      <c r="F7" s="50" t="s">
        <v>366</v>
      </c>
      <c r="G7" s="50">
        <v>84</v>
      </c>
      <c r="H7" s="50" t="s">
        <v>376</v>
      </c>
      <c r="I7" s="50" t="s">
        <v>376</v>
      </c>
      <c r="J7" s="48" t="s">
        <v>380</v>
      </c>
      <c r="K7" s="48" t="s">
        <v>380</v>
      </c>
      <c r="L7" s="48" t="s">
        <v>380</v>
      </c>
      <c r="M7" s="48" t="s">
        <v>378</v>
      </c>
      <c r="N7" s="53"/>
    </row>
    <row r="8" spans="1:14" ht="15.75" customHeight="1">
      <c r="A8" s="48">
        <v>12</v>
      </c>
      <c r="B8" s="48" t="s">
        <v>365</v>
      </c>
      <c r="C8" s="49">
        <v>45181</v>
      </c>
      <c r="D8" s="50" t="s">
        <v>366</v>
      </c>
      <c r="E8" s="52">
        <v>45183</v>
      </c>
      <c r="F8" s="50" t="s">
        <v>366</v>
      </c>
      <c r="G8" s="50">
        <v>82</v>
      </c>
      <c r="H8" s="50" t="s">
        <v>376</v>
      </c>
      <c r="I8" s="50" t="s">
        <v>376</v>
      </c>
      <c r="J8" s="48" t="s">
        <v>374</v>
      </c>
      <c r="K8" s="48" t="s">
        <v>374</v>
      </c>
      <c r="L8" s="48" t="s">
        <v>374</v>
      </c>
      <c r="M8" s="48" t="s">
        <v>378</v>
      </c>
      <c r="N8" s="51" t="s">
        <v>371</v>
      </c>
    </row>
    <row r="9" spans="1:14" ht="15.75" customHeight="1">
      <c r="A9" s="54">
        <v>13</v>
      </c>
      <c r="B9" s="54" t="s">
        <v>365</v>
      </c>
      <c r="C9" s="55">
        <v>45181</v>
      </c>
      <c r="D9" s="56" t="s">
        <v>366</v>
      </c>
      <c r="E9" s="57">
        <v>45183</v>
      </c>
      <c r="F9" s="56" t="s">
        <v>366</v>
      </c>
      <c r="G9" s="56">
        <v>84</v>
      </c>
      <c r="H9" s="56" t="s">
        <v>376</v>
      </c>
      <c r="I9" s="56" t="s">
        <v>376</v>
      </c>
      <c r="J9" s="54" t="s">
        <v>380</v>
      </c>
      <c r="K9" s="54" t="s">
        <v>380</v>
      </c>
      <c r="L9" s="54" t="s">
        <v>380</v>
      </c>
      <c r="M9" s="54" t="s">
        <v>378</v>
      </c>
      <c r="N9" s="58" t="s">
        <v>371</v>
      </c>
    </row>
    <row r="10" spans="1:14" ht="15.75" customHeight="1">
      <c r="A10" s="41">
        <v>7</v>
      </c>
      <c r="B10" s="41" t="s">
        <v>381</v>
      </c>
      <c r="C10" s="45">
        <v>45183</v>
      </c>
      <c r="D10" s="46" t="s">
        <v>366</v>
      </c>
      <c r="E10" s="59">
        <v>45183</v>
      </c>
      <c r="F10" s="46" t="s">
        <v>366</v>
      </c>
      <c r="G10" s="46">
        <v>116</v>
      </c>
      <c r="H10" s="46" t="s">
        <v>376</v>
      </c>
      <c r="I10" s="46" t="s">
        <v>376</v>
      </c>
      <c r="J10" s="41" t="s">
        <v>382</v>
      </c>
      <c r="K10" s="41" t="s">
        <v>382</v>
      </c>
      <c r="L10" s="41" t="s">
        <v>382</v>
      </c>
      <c r="M10" s="41" t="s">
        <v>378</v>
      </c>
      <c r="N10" s="47" t="s">
        <v>371</v>
      </c>
    </row>
    <row r="11" spans="1:14" ht="15.75" customHeight="1">
      <c r="A11" s="48">
        <v>8</v>
      </c>
      <c r="B11" s="48" t="s">
        <v>381</v>
      </c>
      <c r="C11" s="49">
        <v>45183</v>
      </c>
      <c r="D11" s="50" t="s">
        <v>366</v>
      </c>
      <c r="E11" s="52">
        <v>45183</v>
      </c>
      <c r="F11" s="50" t="s">
        <v>366</v>
      </c>
      <c r="G11" s="50">
        <v>117</v>
      </c>
      <c r="H11" s="50" t="s">
        <v>376</v>
      </c>
      <c r="I11" s="50" t="s">
        <v>376</v>
      </c>
      <c r="J11" s="48" t="s">
        <v>383</v>
      </c>
      <c r="K11" s="48" t="s">
        <v>383</v>
      </c>
      <c r="L11" s="48" t="s">
        <v>383</v>
      </c>
      <c r="M11" s="48" t="s">
        <v>378</v>
      </c>
      <c r="N11" s="51" t="s">
        <v>371</v>
      </c>
    </row>
    <row r="12" spans="1:14" ht="15.75" customHeight="1">
      <c r="A12" s="48">
        <v>9</v>
      </c>
      <c r="B12" s="48" t="s">
        <v>381</v>
      </c>
      <c r="C12" s="49">
        <v>45183</v>
      </c>
      <c r="D12" s="50" t="s">
        <v>366</v>
      </c>
      <c r="E12" s="52">
        <v>45183</v>
      </c>
      <c r="F12" s="50" t="s">
        <v>366</v>
      </c>
      <c r="G12" s="50">
        <v>124</v>
      </c>
      <c r="H12" s="50" t="s">
        <v>376</v>
      </c>
      <c r="I12" s="50" t="s">
        <v>376</v>
      </c>
      <c r="J12" s="48" t="s">
        <v>384</v>
      </c>
      <c r="K12" s="48" t="s">
        <v>384</v>
      </c>
      <c r="L12" s="48" t="s">
        <v>384</v>
      </c>
      <c r="M12" s="48" t="s">
        <v>378</v>
      </c>
      <c r="N12" s="51" t="s">
        <v>371</v>
      </c>
    </row>
    <row r="13" spans="1:14" ht="15.75" customHeight="1">
      <c r="A13" s="48">
        <v>10</v>
      </c>
      <c r="B13" s="48" t="s">
        <v>381</v>
      </c>
      <c r="C13" s="49">
        <v>45183</v>
      </c>
      <c r="D13" s="50" t="s">
        <v>366</v>
      </c>
      <c r="E13" s="52">
        <v>45183</v>
      </c>
      <c r="F13" s="50" t="s">
        <v>366</v>
      </c>
      <c r="G13" s="50">
        <v>121</v>
      </c>
      <c r="H13" s="50" t="s">
        <v>376</v>
      </c>
      <c r="I13" s="50" t="s">
        <v>376</v>
      </c>
      <c r="J13" s="48" t="s">
        <v>385</v>
      </c>
      <c r="K13" s="48" t="s">
        <v>385</v>
      </c>
      <c r="L13" s="48" t="s">
        <v>385</v>
      </c>
      <c r="M13" s="48" t="s">
        <v>378</v>
      </c>
      <c r="N13" s="51" t="s">
        <v>371</v>
      </c>
    </row>
    <row r="14" spans="1:14" ht="15.75" customHeight="1">
      <c r="A14" s="48">
        <v>11</v>
      </c>
      <c r="B14" s="48" t="s">
        <v>381</v>
      </c>
      <c r="C14" s="49">
        <v>45183</v>
      </c>
      <c r="D14" s="50" t="s">
        <v>366</v>
      </c>
      <c r="E14" s="52">
        <v>45183</v>
      </c>
      <c r="F14" s="50" t="s">
        <v>366</v>
      </c>
      <c r="G14" s="50">
        <v>124</v>
      </c>
      <c r="H14" s="50" t="s">
        <v>376</v>
      </c>
      <c r="I14" s="50" t="s">
        <v>376</v>
      </c>
      <c r="J14" s="48" t="s">
        <v>384</v>
      </c>
      <c r="K14" s="48" t="s">
        <v>384</v>
      </c>
      <c r="L14" s="48" t="s">
        <v>384</v>
      </c>
      <c r="M14" s="48" t="s">
        <v>378</v>
      </c>
      <c r="N14" s="51" t="s">
        <v>371</v>
      </c>
    </row>
    <row r="15" spans="1:14" ht="15.75" customHeight="1">
      <c r="A15" s="48">
        <v>12</v>
      </c>
      <c r="B15" s="48" t="s">
        <v>381</v>
      </c>
      <c r="C15" s="49">
        <v>45183</v>
      </c>
      <c r="D15" s="50" t="s">
        <v>366</v>
      </c>
      <c r="E15" s="52">
        <v>45183</v>
      </c>
      <c r="F15" s="50" t="s">
        <v>366</v>
      </c>
      <c r="G15" s="50">
        <v>124</v>
      </c>
      <c r="H15" s="50" t="s">
        <v>376</v>
      </c>
      <c r="I15" s="50" t="s">
        <v>376</v>
      </c>
      <c r="J15" s="48" t="s">
        <v>384</v>
      </c>
      <c r="K15" s="48" t="s">
        <v>384</v>
      </c>
      <c r="L15" s="48" t="s">
        <v>384</v>
      </c>
      <c r="M15" s="48" t="s">
        <v>378</v>
      </c>
      <c r="N15" s="51" t="s">
        <v>371</v>
      </c>
    </row>
    <row r="16" spans="1:14" ht="15.75" customHeight="1">
      <c r="A16" s="54">
        <v>13</v>
      </c>
      <c r="B16" s="54" t="s">
        <v>381</v>
      </c>
      <c r="C16" s="55">
        <v>45183</v>
      </c>
      <c r="D16" s="56" t="s">
        <v>366</v>
      </c>
      <c r="E16" s="57">
        <v>45183</v>
      </c>
      <c r="F16" s="56" t="s">
        <v>366</v>
      </c>
      <c r="G16" s="56">
        <v>118</v>
      </c>
      <c r="H16" s="56" t="s">
        <v>376</v>
      </c>
      <c r="I16" s="56" t="s">
        <v>376</v>
      </c>
      <c r="J16" s="54" t="s">
        <v>386</v>
      </c>
      <c r="K16" s="54" t="s">
        <v>386</v>
      </c>
      <c r="L16" s="54" t="s">
        <v>386</v>
      </c>
      <c r="M16" s="54" t="s">
        <v>378</v>
      </c>
      <c r="N16" s="58" t="s">
        <v>371</v>
      </c>
    </row>
  </sheetData>
  <mergeCells count="7">
    <mergeCell ref="F1:F2"/>
    <mergeCell ref="G1:J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3.7109375" customWidth="1"/>
    <col min="2" max="2" width="3.28515625" customWidth="1"/>
    <col min="3" max="3" width="5.42578125" customWidth="1"/>
    <col min="4" max="4" width="10.28515625" customWidth="1"/>
    <col min="5" max="5" width="9.42578125" customWidth="1"/>
  </cols>
  <sheetData>
    <row r="1" spans="1:10">
      <c r="A1" s="15" t="str">
        <f>'A3-999-92-16-7565-0-0'!A1</f>
        <v>NS</v>
      </c>
      <c r="B1" s="22" t="str">
        <f>'A3-999-92-16-7565-0-0'!B1</f>
        <v>Numeração "original"</v>
      </c>
      <c r="C1" s="4" t="s">
        <v>330</v>
      </c>
      <c r="D1" s="4" t="s">
        <v>331</v>
      </c>
      <c r="E1" s="4" t="s">
        <v>332</v>
      </c>
      <c r="F1" s="4" t="s">
        <v>333</v>
      </c>
      <c r="G1" s="4" t="s">
        <v>334</v>
      </c>
      <c r="H1" s="4" t="s">
        <v>335</v>
      </c>
      <c r="I1" s="4" t="s">
        <v>336</v>
      </c>
      <c r="J1" s="4" t="s">
        <v>337</v>
      </c>
    </row>
    <row r="2" spans="1:10">
      <c r="A2" s="15" t="str">
        <f>'A3-999-92-16-7565-0-0'!A2</f>
        <v>001</v>
      </c>
      <c r="B2" s="8">
        <f>'A3-999-92-16-7565-0-0'!B2</f>
        <v>0</v>
      </c>
      <c r="C2" s="23">
        <f>'A3-999-92-16-7565-0-0'!E2</f>
        <v>0</v>
      </c>
      <c r="D2" s="8" t="str">
        <f>IF('A3-999-92-16-7565-0-0'!E2=1,Vazao_agua_LHP_oxi!I2,"ND")</f>
        <v>ND</v>
      </c>
      <c r="E2" s="8" t="str">
        <f>IF('A3-999-92-16-7565-0-0'!E2=1,Vazao_agua_LHP_comb!I2,"ND")</f>
        <v>ND</v>
      </c>
      <c r="F2" s="8" t="e">
        <f>D2/'Dados teoricos e resumo geral'!$C$16-1</f>
        <v>#VALUE!</v>
      </c>
      <c r="G2" s="8" t="e">
        <f>E2/'Dados teoricos e resumo geral'!$C$17-1</f>
        <v>#VALUE!</v>
      </c>
      <c r="H2" s="27" t="e">
        <f t="shared" ref="H2:H224" si="0">F2^2+G2^2</f>
        <v>#VALUE!</v>
      </c>
      <c r="I2" s="21">
        <f>'Dados teoricos e resumo geral'!$C$16</f>
        <v>1.5838467612998824E-6</v>
      </c>
      <c r="J2" s="21">
        <f>'Dados teoricos e resumo geral'!$C$17</f>
        <v>1.3651193562717229E-6</v>
      </c>
    </row>
    <row r="3" spans="1:10">
      <c r="A3" s="15" t="str">
        <f>'A3-999-92-16-7565-0-0'!A3</f>
        <v>002</v>
      </c>
      <c r="B3" s="8">
        <f>'A3-999-92-16-7565-0-0'!B3</f>
        <v>0</v>
      </c>
      <c r="C3" s="23">
        <f>'A3-999-92-16-7565-0-0'!E3</f>
        <v>0</v>
      </c>
      <c r="D3" s="8" t="str">
        <f>IF('A3-999-92-16-7565-0-0'!E3=1,Vazao_agua_LHP_oxi!I3,"ND")</f>
        <v>ND</v>
      </c>
      <c r="E3" s="8" t="str">
        <f>IF('A3-999-92-16-7565-0-0'!E3=1,Vazao_agua_LHP_comb!I3,"ND")</f>
        <v>ND</v>
      </c>
      <c r="F3" s="8" t="e">
        <f>D3/'Dados teoricos e resumo geral'!$C$16-1</f>
        <v>#VALUE!</v>
      </c>
      <c r="G3" s="8" t="e">
        <f>E3/'Dados teoricos e resumo geral'!$C$17-1</f>
        <v>#VALUE!</v>
      </c>
      <c r="H3" s="27" t="e">
        <f t="shared" si="0"/>
        <v>#VALUE!</v>
      </c>
      <c r="I3" s="21">
        <f>'Dados teoricos e resumo geral'!$C$16</f>
        <v>1.5838467612998824E-6</v>
      </c>
      <c r="J3" s="21">
        <f>'Dados teoricos e resumo geral'!$C$17</f>
        <v>1.3651193562717229E-6</v>
      </c>
    </row>
    <row r="4" spans="1:10">
      <c r="A4" s="15" t="str">
        <f>'A3-999-92-16-7565-0-0'!A4</f>
        <v>003</v>
      </c>
      <c r="B4" s="8">
        <f>'A3-999-92-16-7565-0-0'!B4</f>
        <v>0</v>
      </c>
      <c r="C4" s="23">
        <f>'A3-999-92-16-7565-0-0'!E4</f>
        <v>1</v>
      </c>
      <c r="D4" s="28">
        <f>IF('A3-999-92-16-7565-0-0'!E4=1,Vazao_agua_LHP_oxi!I4,"ND")</f>
        <v>1.5599708264898192E-6</v>
      </c>
      <c r="E4" s="28">
        <f>IF('A3-999-92-16-7565-0-0'!E4=1,Vazao_agua_LHP_comb!I4,"ND")</f>
        <v>1.1677456424552334E-6</v>
      </c>
      <c r="F4" s="28">
        <f>D4/'Dados teoricos e resumo geral'!$C$16-1</f>
        <v>-1.5074649513736937E-2</v>
      </c>
      <c r="G4" s="28">
        <f>E4/'Dados teoricos e resumo geral'!$C$17-1</f>
        <v>-0.14458348488701878</v>
      </c>
      <c r="H4" s="27">
        <f t="shared" si="0"/>
        <v>2.1131629160036795E-2</v>
      </c>
      <c r="I4" s="21">
        <f>'Dados teoricos e resumo geral'!$C$16</f>
        <v>1.5838467612998824E-6</v>
      </c>
      <c r="J4" s="21">
        <f>'Dados teoricos e resumo geral'!$C$17</f>
        <v>1.3651193562717229E-6</v>
      </c>
    </row>
    <row r="5" spans="1:10">
      <c r="A5" s="15" t="str">
        <f>'A3-999-92-16-7565-0-0'!A5</f>
        <v>004</v>
      </c>
      <c r="B5" s="8">
        <f>'A3-999-92-16-7565-0-0'!B5</f>
        <v>0</v>
      </c>
      <c r="C5" s="23">
        <f>'A3-999-92-16-7565-0-0'!E5</f>
        <v>1</v>
      </c>
      <c r="D5" s="28">
        <f>IF('A3-999-92-16-7565-0-0'!E5=1,Vazao_agua_LHP_oxi!I5,"ND")</f>
        <v>1.7801271077013368E-6</v>
      </c>
      <c r="E5" s="28">
        <f>IF('A3-999-92-16-7565-0-0'!E5=1,Vazao_agua_LHP_comb!I5,"ND")</f>
        <v>1.1997201863727344E-6</v>
      </c>
      <c r="F5" s="28">
        <f>D5/'Dados teoricos e resumo geral'!$C$16-1</f>
        <v>0.12392634893565391</v>
      </c>
      <c r="G5" s="28">
        <f>E5/'Dados teoricos e resumo geral'!$C$17-1</f>
        <v>-0.12116095866570242</v>
      </c>
      <c r="H5" s="27">
        <f t="shared" si="0"/>
        <v>3.00377178653135E-2</v>
      </c>
      <c r="I5" s="21">
        <f>'Dados teoricos e resumo geral'!$C$16</f>
        <v>1.5838467612998824E-6</v>
      </c>
      <c r="J5" s="21">
        <f>'Dados teoricos e resumo geral'!$C$17</f>
        <v>1.3651193562717229E-6</v>
      </c>
    </row>
    <row r="6" spans="1:10">
      <c r="A6" s="15" t="str">
        <f>'A3-999-92-16-7565-0-0'!A6</f>
        <v>005</v>
      </c>
      <c r="B6" s="8">
        <f>'A3-999-92-16-7565-0-0'!B6</f>
        <v>0</v>
      </c>
      <c r="C6" s="23">
        <f>'A3-999-92-16-7565-0-0'!E6</f>
        <v>0</v>
      </c>
      <c r="D6" s="8" t="str">
        <f>IF('A3-999-92-16-7565-0-0'!E6=1,Vazao_agua_LHP_oxi!I6,"ND")</f>
        <v>ND</v>
      </c>
      <c r="E6" s="8" t="str">
        <f>IF('A3-999-92-16-7565-0-0'!E6=1,Vazao_agua_LHP_comb!I6,"ND")</f>
        <v>ND</v>
      </c>
      <c r="F6" s="8" t="e">
        <f>D6/'Dados teoricos e resumo geral'!$C$16-1</f>
        <v>#VALUE!</v>
      </c>
      <c r="G6" s="8" t="e">
        <f>E6/'Dados teoricos e resumo geral'!$C$17-1</f>
        <v>#VALUE!</v>
      </c>
      <c r="H6" s="27" t="e">
        <f t="shared" si="0"/>
        <v>#VALUE!</v>
      </c>
      <c r="I6" s="21">
        <f>'Dados teoricos e resumo geral'!$C$16</f>
        <v>1.5838467612998824E-6</v>
      </c>
      <c r="J6" s="21">
        <f>'Dados teoricos e resumo geral'!$C$17</f>
        <v>1.3651193562717229E-6</v>
      </c>
    </row>
    <row r="7" spans="1:10">
      <c r="A7" s="15" t="str">
        <f>'A3-999-92-16-7565-0-0'!A7</f>
        <v>006</v>
      </c>
      <c r="B7" s="8">
        <f>'A3-999-92-16-7565-0-0'!B7</f>
        <v>0</v>
      </c>
      <c r="C7" s="23">
        <f>'A3-999-92-16-7565-0-0'!E7</f>
        <v>0</v>
      </c>
      <c r="D7" s="8" t="str">
        <f>IF('A3-999-92-16-7565-0-0'!E7=1,Vazao_agua_LHP_oxi!I7,"ND")</f>
        <v>ND</v>
      </c>
      <c r="E7" s="8" t="str">
        <f>IF('A3-999-92-16-7565-0-0'!E7=1,Vazao_agua_LHP_comb!I7,"ND")</f>
        <v>ND</v>
      </c>
      <c r="F7" s="8" t="e">
        <f>D7/'Dados teoricos e resumo geral'!$C$16-1</f>
        <v>#VALUE!</v>
      </c>
      <c r="G7" s="8" t="e">
        <f>E7/'Dados teoricos e resumo geral'!$C$17-1</f>
        <v>#VALUE!</v>
      </c>
      <c r="H7" s="27" t="e">
        <f t="shared" si="0"/>
        <v>#VALUE!</v>
      </c>
      <c r="I7" s="21">
        <f>'Dados teoricos e resumo geral'!$C$16</f>
        <v>1.5838467612998824E-6</v>
      </c>
      <c r="J7" s="21">
        <f>'Dados teoricos e resumo geral'!$C$17</f>
        <v>1.3651193562717229E-6</v>
      </c>
    </row>
    <row r="8" spans="1:10">
      <c r="A8" s="15" t="str">
        <f>'A3-999-92-16-7565-0-0'!A8</f>
        <v>007</v>
      </c>
      <c r="B8" s="8">
        <f>'A3-999-92-16-7565-0-0'!B8</f>
        <v>0</v>
      </c>
      <c r="C8" s="23">
        <f>'A3-999-92-16-7565-0-0'!E8</f>
        <v>0</v>
      </c>
      <c r="D8" s="8" t="str">
        <f>IF('A3-999-92-16-7565-0-0'!E8=1,Vazao_agua_LHP_oxi!I8,"ND")</f>
        <v>ND</v>
      </c>
      <c r="E8" s="8" t="str">
        <f>IF('A3-999-92-16-7565-0-0'!E8=1,Vazao_agua_LHP_comb!I8,"ND")</f>
        <v>ND</v>
      </c>
      <c r="F8" s="8" t="e">
        <f>D8/'Dados teoricos e resumo geral'!$C$16-1</f>
        <v>#VALUE!</v>
      </c>
      <c r="G8" s="8" t="e">
        <f>E8/'Dados teoricos e resumo geral'!$C$17-1</f>
        <v>#VALUE!</v>
      </c>
      <c r="H8" s="27" t="e">
        <f t="shared" si="0"/>
        <v>#VALUE!</v>
      </c>
      <c r="I8" s="21">
        <f>'Dados teoricos e resumo geral'!$C$16</f>
        <v>1.5838467612998824E-6</v>
      </c>
      <c r="J8" s="21">
        <f>'Dados teoricos e resumo geral'!$C$17</f>
        <v>1.3651193562717229E-6</v>
      </c>
    </row>
    <row r="9" spans="1:10">
      <c r="A9" s="15" t="str">
        <f>'A3-999-92-16-7565-0-0'!A9</f>
        <v>008</v>
      </c>
      <c r="B9" s="8">
        <f>'A3-999-92-16-7565-0-0'!B9</f>
        <v>0</v>
      </c>
      <c r="C9" s="23">
        <f>'A3-999-92-16-7565-0-0'!E9</f>
        <v>0</v>
      </c>
      <c r="D9" s="8" t="str">
        <f>IF('A3-999-92-16-7565-0-0'!E9=1,Vazao_agua_LHP_oxi!I9,"ND")</f>
        <v>ND</v>
      </c>
      <c r="E9" s="8" t="str">
        <f>IF('A3-999-92-16-7565-0-0'!E9=1,Vazao_agua_LHP_comb!I9,"ND")</f>
        <v>ND</v>
      </c>
      <c r="F9" s="8" t="e">
        <f>D9/'Dados teoricos e resumo geral'!$C$16-1</f>
        <v>#VALUE!</v>
      </c>
      <c r="G9" s="8" t="e">
        <f>E9/'Dados teoricos e resumo geral'!$C$17-1</f>
        <v>#VALUE!</v>
      </c>
      <c r="H9" s="27" t="e">
        <f t="shared" si="0"/>
        <v>#VALUE!</v>
      </c>
      <c r="I9" s="21">
        <f>'Dados teoricos e resumo geral'!$C$16</f>
        <v>1.5838467612998824E-6</v>
      </c>
      <c r="J9" s="21">
        <f>'Dados teoricos e resumo geral'!$C$17</f>
        <v>1.3651193562717229E-6</v>
      </c>
    </row>
    <row r="10" spans="1:10">
      <c r="A10" s="15" t="str">
        <f>'A3-999-92-16-7565-0-0'!A10</f>
        <v>009</v>
      </c>
      <c r="B10" s="8">
        <f>'A3-999-92-16-7565-0-0'!B10</f>
        <v>0</v>
      </c>
      <c r="C10" s="23">
        <f>'A3-999-92-16-7565-0-0'!E10</f>
        <v>0</v>
      </c>
      <c r="D10" s="8" t="str">
        <f>IF('A3-999-92-16-7565-0-0'!E10=1,Vazao_agua_LHP_oxi!I10,"ND")</f>
        <v>ND</v>
      </c>
      <c r="E10" s="8" t="str">
        <f>IF('A3-999-92-16-7565-0-0'!E10=1,Vazao_agua_LHP_comb!I10,"ND")</f>
        <v>ND</v>
      </c>
      <c r="F10" s="8" t="e">
        <f>D10/'Dados teoricos e resumo geral'!$C$16-1</f>
        <v>#VALUE!</v>
      </c>
      <c r="G10" s="8" t="e">
        <f>E10/'Dados teoricos e resumo geral'!$C$17-1</f>
        <v>#VALUE!</v>
      </c>
      <c r="H10" s="27" t="e">
        <f t="shared" si="0"/>
        <v>#VALUE!</v>
      </c>
      <c r="I10" s="21">
        <f>'Dados teoricos e resumo geral'!$C$16</f>
        <v>1.5838467612998824E-6</v>
      </c>
      <c r="J10" s="21">
        <f>'Dados teoricos e resumo geral'!$C$17</f>
        <v>1.3651193562717229E-6</v>
      </c>
    </row>
    <row r="11" spans="1:10">
      <c r="A11" s="15" t="str">
        <f>'A3-999-92-16-7565-0-0'!A11</f>
        <v>010</v>
      </c>
      <c r="B11" s="8">
        <f>'A3-999-92-16-7565-0-0'!B11</f>
        <v>0</v>
      </c>
      <c r="C11" s="23">
        <f>'A3-999-92-16-7565-0-0'!E11</f>
        <v>0</v>
      </c>
      <c r="D11" s="8" t="str">
        <f>IF('A3-999-92-16-7565-0-0'!E11=1,Vazao_agua_LHP_oxi!I11,"ND")</f>
        <v>ND</v>
      </c>
      <c r="E11" s="8" t="str">
        <f>IF('A3-999-92-16-7565-0-0'!E11=1,Vazao_agua_LHP_comb!I11,"ND")</f>
        <v>ND</v>
      </c>
      <c r="F11" s="8" t="e">
        <f>D11/'Dados teoricos e resumo geral'!$C$16-1</f>
        <v>#VALUE!</v>
      </c>
      <c r="G11" s="8" t="e">
        <f>E11/'Dados teoricos e resumo geral'!$C$17-1</f>
        <v>#VALUE!</v>
      </c>
      <c r="H11" s="27" t="e">
        <f t="shared" si="0"/>
        <v>#VALUE!</v>
      </c>
      <c r="I11" s="21">
        <f>'Dados teoricos e resumo geral'!$C$16</f>
        <v>1.5838467612998824E-6</v>
      </c>
      <c r="J11" s="21">
        <f>'Dados teoricos e resumo geral'!$C$17</f>
        <v>1.3651193562717229E-6</v>
      </c>
    </row>
    <row r="12" spans="1:10">
      <c r="A12" s="15" t="str">
        <f>'A3-999-92-16-7565-0-0'!A12</f>
        <v>011</v>
      </c>
      <c r="B12" s="8">
        <f>'A3-999-92-16-7565-0-0'!B12</f>
        <v>0</v>
      </c>
      <c r="C12" s="23">
        <f>'A3-999-92-16-7565-0-0'!E12</f>
        <v>0</v>
      </c>
      <c r="D12" s="8" t="str">
        <f>IF('A3-999-92-16-7565-0-0'!E12=1,Vazao_agua_LHP_oxi!I12,"ND")</f>
        <v>ND</v>
      </c>
      <c r="E12" s="8" t="str">
        <f>IF('A3-999-92-16-7565-0-0'!E12=1,Vazao_agua_LHP_comb!I12,"ND")</f>
        <v>ND</v>
      </c>
      <c r="F12" s="8" t="e">
        <f>D12/'Dados teoricos e resumo geral'!$C$16-1</f>
        <v>#VALUE!</v>
      </c>
      <c r="G12" s="8" t="e">
        <f>E12/'Dados teoricos e resumo geral'!$C$17-1</f>
        <v>#VALUE!</v>
      </c>
      <c r="H12" s="27" t="e">
        <f t="shared" si="0"/>
        <v>#VALUE!</v>
      </c>
      <c r="I12" s="21">
        <f>'Dados teoricos e resumo geral'!$C$16</f>
        <v>1.5838467612998824E-6</v>
      </c>
      <c r="J12" s="21">
        <f>'Dados teoricos e resumo geral'!$C$17</f>
        <v>1.3651193562717229E-6</v>
      </c>
    </row>
    <row r="13" spans="1:10">
      <c r="A13" s="15" t="str">
        <f>'A3-999-92-16-7565-0-0'!A13</f>
        <v>012</v>
      </c>
      <c r="B13" s="8">
        <f>'A3-999-92-16-7565-0-0'!B13</f>
        <v>0</v>
      </c>
      <c r="C13" s="23">
        <f>'A3-999-92-16-7565-0-0'!E13</f>
        <v>0</v>
      </c>
      <c r="D13" s="8" t="str">
        <f>IF('A3-999-92-16-7565-0-0'!E13=1,Vazao_agua_LHP_oxi!I13,"ND")</f>
        <v>ND</v>
      </c>
      <c r="E13" s="8" t="str">
        <f>IF('A3-999-92-16-7565-0-0'!E13=1,Vazao_agua_LHP_comb!I13,"ND")</f>
        <v>ND</v>
      </c>
      <c r="F13" s="8" t="e">
        <f>D13/'Dados teoricos e resumo geral'!$C$16-1</f>
        <v>#VALUE!</v>
      </c>
      <c r="G13" s="8" t="e">
        <f>E13/'Dados teoricos e resumo geral'!$C$17-1</f>
        <v>#VALUE!</v>
      </c>
      <c r="H13" s="27" t="e">
        <f t="shared" si="0"/>
        <v>#VALUE!</v>
      </c>
      <c r="I13" s="21">
        <f>'Dados teoricos e resumo geral'!$C$16</f>
        <v>1.5838467612998824E-6</v>
      </c>
      <c r="J13" s="21">
        <f>'Dados teoricos e resumo geral'!$C$17</f>
        <v>1.3651193562717229E-6</v>
      </c>
    </row>
    <row r="14" spans="1:10">
      <c r="A14" s="15" t="str">
        <f>'A3-999-92-16-7565-0-0'!A14</f>
        <v>013</v>
      </c>
      <c r="B14" s="8">
        <f>'A3-999-92-16-7565-0-0'!B14</f>
        <v>0</v>
      </c>
      <c r="C14" s="23">
        <f>'A3-999-92-16-7565-0-0'!E14</f>
        <v>0</v>
      </c>
      <c r="D14" s="8" t="str">
        <f>IF('A3-999-92-16-7565-0-0'!E14=1,Vazao_agua_LHP_oxi!I14,"ND")</f>
        <v>ND</v>
      </c>
      <c r="E14" s="8" t="str">
        <f>IF('A3-999-92-16-7565-0-0'!E14=1,Vazao_agua_LHP_comb!I14,"ND")</f>
        <v>ND</v>
      </c>
      <c r="F14" s="8" t="e">
        <f>D14/'Dados teoricos e resumo geral'!$C$16-1</f>
        <v>#VALUE!</v>
      </c>
      <c r="G14" s="8" t="e">
        <f>E14/'Dados teoricos e resumo geral'!$C$17-1</f>
        <v>#VALUE!</v>
      </c>
      <c r="H14" s="27" t="e">
        <f t="shared" si="0"/>
        <v>#VALUE!</v>
      </c>
      <c r="I14" s="21">
        <f>'Dados teoricos e resumo geral'!$C$16</f>
        <v>1.5838467612998824E-6</v>
      </c>
      <c r="J14" s="21">
        <f>'Dados teoricos e resumo geral'!$C$17</f>
        <v>1.3651193562717229E-6</v>
      </c>
    </row>
    <row r="15" spans="1:10">
      <c r="A15" s="15" t="str">
        <f>'A3-999-92-16-7565-0-0'!A15</f>
        <v>014</v>
      </c>
      <c r="B15" s="8">
        <f>'A3-999-92-16-7565-0-0'!B15</f>
        <v>1</v>
      </c>
      <c r="C15" s="23">
        <f>'A3-999-92-16-7565-0-0'!E15</f>
        <v>0</v>
      </c>
      <c r="D15" s="8" t="str">
        <f>IF('A3-999-92-16-7565-0-0'!E15=1,Vazao_agua_LHP_oxi!I15,"ND")</f>
        <v>ND</v>
      </c>
      <c r="E15" s="8" t="str">
        <f>IF('A3-999-92-16-7565-0-0'!E15=1,Vazao_agua_LHP_comb!I15,"ND")</f>
        <v>ND</v>
      </c>
      <c r="F15" s="8" t="e">
        <f>D15/'Dados teoricos e resumo geral'!$C$16-1</f>
        <v>#VALUE!</v>
      </c>
      <c r="G15" s="8" t="e">
        <f>E15/'Dados teoricos e resumo geral'!$C$17-1</f>
        <v>#VALUE!</v>
      </c>
      <c r="H15" s="27" t="e">
        <f t="shared" si="0"/>
        <v>#VALUE!</v>
      </c>
      <c r="I15" s="21">
        <f>'Dados teoricos e resumo geral'!$C$16</f>
        <v>1.5838467612998824E-6</v>
      </c>
      <c r="J15" s="21">
        <f>'Dados teoricos e resumo geral'!$C$17</f>
        <v>1.3651193562717229E-6</v>
      </c>
    </row>
    <row r="16" spans="1:10">
      <c r="A16" s="15">
        <f>'A3-999-92-16-7565-0-0'!A16</f>
        <v>0</v>
      </c>
      <c r="B16" s="8">
        <f>'A3-999-92-16-7565-0-0'!B16</f>
        <v>2</v>
      </c>
      <c r="C16" s="23">
        <f>'A3-999-92-16-7565-0-0'!E16</f>
        <v>0</v>
      </c>
      <c r="D16" s="8" t="str">
        <f>IF('A3-999-92-16-7565-0-0'!E16=1,Vazao_agua_LHP_oxi!I16,"ND")</f>
        <v>ND</v>
      </c>
      <c r="E16" s="8" t="str">
        <f>IF('A3-999-92-16-7565-0-0'!E16=1,Vazao_agua_LHP_comb!I16,"ND")</f>
        <v>ND</v>
      </c>
      <c r="F16" s="8" t="e">
        <f>D16/'Dados teoricos e resumo geral'!$C$16-1</f>
        <v>#VALUE!</v>
      </c>
      <c r="G16" s="8" t="e">
        <f>E16/'Dados teoricos e resumo geral'!$C$17-1</f>
        <v>#VALUE!</v>
      </c>
      <c r="H16" s="27" t="e">
        <f t="shared" si="0"/>
        <v>#VALUE!</v>
      </c>
      <c r="I16" s="21">
        <f>'Dados teoricos e resumo geral'!$C$16</f>
        <v>1.5838467612998824E-6</v>
      </c>
      <c r="J16" s="21">
        <f>'Dados teoricos e resumo geral'!$C$17</f>
        <v>1.3651193562717229E-6</v>
      </c>
    </row>
    <row r="17" spans="1:10">
      <c r="A17" s="15" t="str">
        <f>'A3-999-92-16-7565-0-0'!A17</f>
        <v>015</v>
      </c>
      <c r="B17" s="8">
        <f>'A3-999-92-16-7565-0-0'!B17</f>
        <v>3</v>
      </c>
      <c r="C17" s="23">
        <f>'A3-999-92-16-7565-0-0'!E17</f>
        <v>0</v>
      </c>
      <c r="D17" s="8" t="str">
        <f>IF('A3-999-92-16-7565-0-0'!E17=1,Vazao_agua_LHP_oxi!I17,"ND")</f>
        <v>ND</v>
      </c>
      <c r="E17" s="8" t="str">
        <f>IF('A3-999-92-16-7565-0-0'!E17=1,Vazao_agua_LHP_comb!I17,"ND")</f>
        <v>ND</v>
      </c>
      <c r="F17" s="8" t="e">
        <f>D17/'Dados teoricos e resumo geral'!$C$16-1</f>
        <v>#VALUE!</v>
      </c>
      <c r="G17" s="8" t="e">
        <f>E17/'Dados teoricos e resumo geral'!$C$17-1</f>
        <v>#VALUE!</v>
      </c>
      <c r="H17" s="27" t="e">
        <f t="shared" si="0"/>
        <v>#VALUE!</v>
      </c>
      <c r="I17" s="21">
        <f>'Dados teoricos e resumo geral'!$C$16</f>
        <v>1.5838467612998824E-6</v>
      </c>
      <c r="J17" s="21">
        <f>'Dados teoricos e resumo geral'!$C$17</f>
        <v>1.3651193562717229E-6</v>
      </c>
    </row>
    <row r="18" spans="1:10">
      <c r="A18" s="15" t="str">
        <f>'A3-999-92-16-7565-0-0'!A18</f>
        <v>016</v>
      </c>
      <c r="B18" s="8">
        <f>'A3-999-92-16-7565-0-0'!B18</f>
        <v>4</v>
      </c>
      <c r="C18" s="23">
        <f>'A3-999-92-16-7565-0-0'!E18</f>
        <v>1</v>
      </c>
      <c r="D18" s="28">
        <f>IF('A3-999-92-16-7565-0-0'!E18=1,Vazao_agua_LHP_oxi!I18,"ND")</f>
        <v>1.6154710032344975E-6</v>
      </c>
      <c r="E18" s="28">
        <f>IF('A3-999-92-16-7565-0-0'!E18=1,Vazao_agua_LHP_comb!I18,"ND")</f>
        <v>1.3527673779902047E-6</v>
      </c>
      <c r="F18" s="28">
        <f>D18/'Dados teoricos e resumo geral'!$C$16-1</f>
        <v>1.9966730814703793E-2</v>
      </c>
      <c r="G18" s="28">
        <f>E18/'Dados teoricos e resumo geral'!$C$17-1</f>
        <v>-9.0482771523016092E-3</v>
      </c>
      <c r="H18" s="27">
        <f t="shared" si="0"/>
        <v>4.8054165885170531E-4</v>
      </c>
      <c r="I18" s="21">
        <f>'Dados teoricos e resumo geral'!$C$16</f>
        <v>1.5838467612998824E-6</v>
      </c>
      <c r="J18" s="21">
        <f>'Dados teoricos e resumo geral'!$C$17</f>
        <v>1.3651193562717229E-6</v>
      </c>
    </row>
    <row r="19" spans="1:10">
      <c r="A19" s="15" t="str">
        <f>'A3-999-92-16-7565-0-0'!A19</f>
        <v>017</v>
      </c>
      <c r="B19" s="8">
        <f>'A3-999-92-16-7565-0-0'!B19</f>
        <v>5</v>
      </c>
      <c r="C19" s="23">
        <f>'A3-999-92-16-7565-0-0'!E19</f>
        <v>0</v>
      </c>
      <c r="D19" s="8" t="str">
        <f>IF('A3-999-92-16-7565-0-0'!E19=1,Vazao_agua_LHP_oxi!I19,"ND")</f>
        <v>ND</v>
      </c>
      <c r="E19" s="8" t="str">
        <f>IF('A3-999-92-16-7565-0-0'!E19=1,Vazao_agua_LHP_comb!I19,"ND")</f>
        <v>ND</v>
      </c>
      <c r="F19" s="8" t="e">
        <f>D19/'Dados teoricos e resumo geral'!$C$16-1</f>
        <v>#VALUE!</v>
      </c>
      <c r="G19" s="8" t="e">
        <f>E19/'Dados teoricos e resumo geral'!$C$17-1</f>
        <v>#VALUE!</v>
      </c>
      <c r="H19" s="27" t="e">
        <f t="shared" si="0"/>
        <v>#VALUE!</v>
      </c>
      <c r="I19" s="21">
        <f>'Dados teoricos e resumo geral'!$C$16</f>
        <v>1.5838467612998824E-6</v>
      </c>
      <c r="J19" s="21">
        <f>'Dados teoricos e resumo geral'!$C$17</f>
        <v>1.3651193562717229E-6</v>
      </c>
    </row>
    <row r="20" spans="1:10">
      <c r="A20" s="15">
        <f>'A3-999-92-16-7565-0-0'!A20</f>
        <v>0</v>
      </c>
      <c r="B20" s="8">
        <f>'A3-999-92-16-7565-0-0'!B20</f>
        <v>6</v>
      </c>
      <c r="C20" s="23">
        <f>'A3-999-92-16-7565-0-0'!E20</f>
        <v>0</v>
      </c>
      <c r="D20" s="8" t="str">
        <f>IF('A3-999-92-16-7565-0-0'!E20=1,Vazao_agua_LHP_oxi!I20,"ND")</f>
        <v>ND</v>
      </c>
      <c r="E20" s="8" t="str">
        <f>IF('A3-999-92-16-7565-0-0'!E20=1,Vazao_agua_LHP_comb!I20,"ND")</f>
        <v>ND</v>
      </c>
      <c r="F20" s="8" t="e">
        <f>D20/'Dados teoricos e resumo geral'!$C$16-1</f>
        <v>#VALUE!</v>
      </c>
      <c r="G20" s="8" t="e">
        <f>E20/'Dados teoricos e resumo geral'!$C$17-1</f>
        <v>#VALUE!</v>
      </c>
      <c r="H20" s="27" t="e">
        <f t="shared" si="0"/>
        <v>#VALUE!</v>
      </c>
      <c r="I20" s="21">
        <f>'Dados teoricos e resumo geral'!$C$16</f>
        <v>1.5838467612998824E-6</v>
      </c>
      <c r="J20" s="21">
        <f>'Dados teoricos e resumo geral'!$C$17</f>
        <v>1.3651193562717229E-6</v>
      </c>
    </row>
    <row r="21" spans="1:10">
      <c r="A21" s="15" t="str">
        <f>'A3-999-92-16-7565-0-0'!A21</f>
        <v>018</v>
      </c>
      <c r="B21" s="8">
        <f>'A3-999-92-16-7565-0-0'!B21</f>
        <v>7</v>
      </c>
      <c r="C21" s="23">
        <f>'A3-999-92-16-7565-0-0'!E21</f>
        <v>0</v>
      </c>
      <c r="D21" s="8" t="str">
        <f>IF('A3-999-92-16-7565-0-0'!E21=1,Vazao_agua_LHP_oxi!I21,"ND")</f>
        <v>ND</v>
      </c>
      <c r="E21" s="8" t="str">
        <f>IF('A3-999-92-16-7565-0-0'!E21=1,Vazao_agua_LHP_comb!I21,"ND")</f>
        <v>ND</v>
      </c>
      <c r="F21" s="8" t="e">
        <f>D21/'Dados teoricos e resumo geral'!$C$16-1</f>
        <v>#VALUE!</v>
      </c>
      <c r="G21" s="8" t="e">
        <f>E21/'Dados teoricos e resumo geral'!$C$17-1</f>
        <v>#VALUE!</v>
      </c>
      <c r="H21" s="27" t="e">
        <f t="shared" si="0"/>
        <v>#VALUE!</v>
      </c>
      <c r="I21" s="21">
        <f>'Dados teoricos e resumo geral'!$C$16</f>
        <v>1.5838467612998824E-6</v>
      </c>
      <c r="J21" s="21">
        <f>'Dados teoricos e resumo geral'!$C$17</f>
        <v>1.3651193562717229E-6</v>
      </c>
    </row>
    <row r="22" spans="1:10">
      <c r="A22" s="15" t="str">
        <f>'A3-999-92-16-7565-0-0'!A22</f>
        <v>019</v>
      </c>
      <c r="B22" s="8">
        <f>'A3-999-92-16-7565-0-0'!B22</f>
        <v>8</v>
      </c>
      <c r="C22" s="23">
        <f>'A3-999-92-16-7565-0-0'!E22</f>
        <v>0</v>
      </c>
      <c r="D22" s="8" t="str">
        <f>IF('A3-999-92-16-7565-0-0'!E22=1,Vazao_agua_LHP_oxi!I22,"ND")</f>
        <v>ND</v>
      </c>
      <c r="E22" s="8" t="str">
        <f>IF('A3-999-92-16-7565-0-0'!E22=1,Vazao_agua_LHP_comb!I22,"ND")</f>
        <v>ND</v>
      </c>
      <c r="F22" s="8" t="e">
        <f>D22/'Dados teoricos e resumo geral'!$C$16-1</f>
        <v>#VALUE!</v>
      </c>
      <c r="G22" s="8" t="e">
        <f>E22/'Dados teoricos e resumo geral'!$C$17-1</f>
        <v>#VALUE!</v>
      </c>
      <c r="H22" s="27" t="e">
        <f t="shared" si="0"/>
        <v>#VALUE!</v>
      </c>
      <c r="I22" s="21">
        <f>'Dados teoricos e resumo geral'!$C$16</f>
        <v>1.5838467612998824E-6</v>
      </c>
      <c r="J22" s="21">
        <f>'Dados teoricos e resumo geral'!$C$17</f>
        <v>1.3651193562717229E-6</v>
      </c>
    </row>
    <row r="23" spans="1:10">
      <c r="A23" s="15">
        <f>'A3-999-92-16-7565-0-0'!A23</f>
        <v>0</v>
      </c>
      <c r="B23" s="8">
        <f>'A3-999-92-16-7565-0-0'!B23</f>
        <v>9</v>
      </c>
      <c r="C23" s="23">
        <f>'A3-999-92-16-7565-0-0'!E23</f>
        <v>0</v>
      </c>
      <c r="D23" s="8" t="str">
        <f>IF('A3-999-92-16-7565-0-0'!E23=1,Vazao_agua_LHP_oxi!I23,"ND")</f>
        <v>ND</v>
      </c>
      <c r="E23" s="8" t="str">
        <f>IF('A3-999-92-16-7565-0-0'!E23=1,Vazao_agua_LHP_comb!I23,"ND")</f>
        <v>ND</v>
      </c>
      <c r="F23" s="8" t="e">
        <f>D23/'Dados teoricos e resumo geral'!$C$16-1</f>
        <v>#VALUE!</v>
      </c>
      <c r="G23" s="8" t="e">
        <f>E23/'Dados teoricos e resumo geral'!$C$17-1</f>
        <v>#VALUE!</v>
      </c>
      <c r="H23" s="27" t="e">
        <f t="shared" si="0"/>
        <v>#VALUE!</v>
      </c>
      <c r="I23" s="21">
        <f>'Dados teoricos e resumo geral'!$C$16</f>
        <v>1.5838467612998824E-6</v>
      </c>
      <c r="J23" s="21">
        <f>'Dados teoricos e resumo geral'!$C$17</f>
        <v>1.3651193562717229E-6</v>
      </c>
    </row>
    <row r="24" spans="1:10">
      <c r="A24" s="15" t="str">
        <f>'A3-999-92-16-7565-0-0'!A24</f>
        <v>020</v>
      </c>
      <c r="B24" s="8">
        <f>'A3-999-92-16-7565-0-0'!B24</f>
        <v>10</v>
      </c>
      <c r="C24" s="23">
        <f>'A3-999-92-16-7565-0-0'!E24</f>
        <v>1</v>
      </c>
      <c r="D24" s="28">
        <f>IF('A3-999-92-16-7565-0-0'!E24=1,Vazao_agua_LHP_oxi!I24,"ND")</f>
        <v>1.6070612617700514E-6</v>
      </c>
      <c r="E24" s="28">
        <f>IF('A3-999-92-16-7565-0-0'!E24=1,Vazao_agua_LHP_comb!I24,"ND")</f>
        <v>1.3564298742549963E-6</v>
      </c>
      <c r="F24" s="28">
        <f>D24/'Dados teoricos e resumo geral'!$C$16-1</f>
        <v>1.4657036928949152E-2</v>
      </c>
      <c r="G24" s="28">
        <f>E24/'Dados teoricos e resumo geral'!$C$17-1</f>
        <v>-6.3653643007878236E-3</v>
      </c>
      <c r="H24" s="27">
        <f t="shared" si="0"/>
        <v>2.5534659421832325E-4</v>
      </c>
      <c r="I24" s="21">
        <f>'Dados teoricos e resumo geral'!$C$16</f>
        <v>1.5838467612998824E-6</v>
      </c>
      <c r="J24" s="21">
        <f>'Dados teoricos e resumo geral'!$C$17</f>
        <v>1.3651193562717229E-6</v>
      </c>
    </row>
    <row r="25" spans="1:10">
      <c r="A25" s="15" t="str">
        <f>'A3-999-92-16-7565-0-0'!A25</f>
        <v>021</v>
      </c>
      <c r="B25" s="8">
        <f>'A3-999-92-16-7565-0-0'!B25</f>
        <v>1</v>
      </c>
      <c r="C25" s="23">
        <f>'A3-999-92-16-7565-0-0'!E25</f>
        <v>1</v>
      </c>
      <c r="D25" s="28">
        <f>IF('A3-999-92-16-7565-0-0'!E25=1,Vazao_agua_LHP_oxi!I25,"ND")</f>
        <v>1.5669326115704382E-6</v>
      </c>
      <c r="E25" s="28">
        <f>IF('A3-999-92-16-7565-0-0'!E25=1,Vazao_agua_LHP_comb!I25,"ND")</f>
        <v>1.3170693926904822E-6</v>
      </c>
      <c r="F25" s="28">
        <f>D25/'Dados teoricos e resumo geral'!$C$16-1</f>
        <v>-1.0679157948059625E-2</v>
      </c>
      <c r="G25" s="28">
        <f>E25/'Dados teoricos e resumo geral'!$C$17-1</f>
        <v>-3.5198360759069347E-2</v>
      </c>
      <c r="H25" s="27">
        <f t="shared" si="0"/>
        <v>1.352969014605198E-3</v>
      </c>
      <c r="I25" s="21">
        <f>'Dados teoricos e resumo geral'!$C$16</f>
        <v>1.5838467612998824E-6</v>
      </c>
      <c r="J25" s="21">
        <f>'Dados teoricos e resumo geral'!$C$17</f>
        <v>1.3651193562717229E-6</v>
      </c>
    </row>
    <row r="26" spans="1:10">
      <c r="A26" s="15" t="str">
        <f>'A3-999-92-16-7565-0-0'!A26</f>
        <v>022</v>
      </c>
      <c r="B26" s="8">
        <f>'A3-999-92-16-7565-0-0'!B26</f>
        <v>2</v>
      </c>
      <c r="C26" s="23">
        <f>'A3-999-92-16-7565-0-0'!E26</f>
        <v>1</v>
      </c>
      <c r="D26" s="28">
        <f>IF('A3-999-92-16-7565-0-0'!E26=1,Vazao_agua_LHP_oxi!I26,"ND")</f>
        <v>1.6626685083982345E-6</v>
      </c>
      <c r="E26" s="28">
        <f>IF('A3-999-92-16-7565-0-0'!E26=1,Vazao_agua_LHP_comb!I26,"ND")</f>
        <v>1.3425719931457795E-6</v>
      </c>
      <c r="F26" s="28">
        <f>D26/'Dados teoricos e resumo geral'!$C$16-1</f>
        <v>4.9766018420659641E-2</v>
      </c>
      <c r="G26" s="28">
        <f>E26/'Dados teoricos e resumo geral'!$C$17-1</f>
        <v>-1.6516770509739542E-2</v>
      </c>
      <c r="H26" s="27">
        <f t="shared" si="0"/>
        <v>2.7494602975168363E-3</v>
      </c>
      <c r="I26" s="21">
        <f>'Dados teoricos e resumo geral'!$C$16</f>
        <v>1.5838467612998824E-6</v>
      </c>
      <c r="J26" s="21">
        <f>'Dados teoricos e resumo geral'!$C$17</f>
        <v>1.3651193562717229E-6</v>
      </c>
    </row>
    <row r="27" spans="1:10">
      <c r="A27" s="15" t="str">
        <f>'A3-999-92-16-7565-0-0'!A27</f>
        <v>023</v>
      </c>
      <c r="B27" s="8">
        <f>'A3-999-92-16-7565-0-0'!B27</f>
        <v>3</v>
      </c>
      <c r="C27" s="23">
        <f>'A3-999-92-16-7565-0-0'!E27</f>
        <v>1</v>
      </c>
      <c r="D27" s="28">
        <f>IF('A3-999-92-16-7565-0-0'!E27=1,Vazao_agua_LHP_oxi!I27,"ND")</f>
        <v>1.6369416864337287E-6</v>
      </c>
      <c r="E27" s="28">
        <f>IF('A3-999-92-16-7565-0-0'!E27=1,Vazao_agua_LHP_comb!I27,"ND")</f>
        <v>1.3505692159453185E-6</v>
      </c>
      <c r="F27" s="28">
        <f>D27/'Dados teoricos e resumo geral'!$C$16-1</f>
        <v>3.3522766489272326E-2</v>
      </c>
      <c r="G27" s="28">
        <f>E27/'Dados teoricos e resumo geral'!$C$17-1</f>
        <v>-1.0658511477078636E-2</v>
      </c>
      <c r="H27" s="27">
        <f t="shared" si="0"/>
        <v>1.2373797400012966E-3</v>
      </c>
      <c r="I27" s="21">
        <f>'Dados teoricos e resumo geral'!$C$16</f>
        <v>1.5838467612998824E-6</v>
      </c>
      <c r="J27" s="21">
        <f>'Dados teoricos e resumo geral'!$C$17</f>
        <v>1.3651193562717229E-6</v>
      </c>
    </row>
    <row r="28" spans="1:10">
      <c r="A28" s="15" t="str">
        <f>'A3-999-92-16-7565-0-0'!A28</f>
        <v>024</v>
      </c>
      <c r="B28" s="8">
        <f>'A3-999-92-16-7565-0-0'!B28</f>
        <v>4</v>
      </c>
      <c r="C28" s="23">
        <f>'A3-999-92-16-7565-0-0'!E28</f>
        <v>1</v>
      </c>
      <c r="D28" s="28">
        <f>IF('A3-999-92-16-7565-0-0'!E28=1,Vazao_agua_LHP_oxi!I28,"ND")</f>
        <v>1.6064705266522147E-6</v>
      </c>
      <c r="E28" s="28">
        <f>IF('A3-999-92-16-7565-0-0'!E28=1,Vazao_agua_LHP_comb!I28,"ND")</f>
        <v>1.3213252777786645E-6</v>
      </c>
      <c r="F28" s="28">
        <f>D28/'Dados teoricos e resumo geral'!$C$16-1</f>
        <v>1.4284062009739307E-2</v>
      </c>
      <c r="G28" s="28">
        <f>E28/'Dados teoricos e resumo geral'!$C$17-1</f>
        <v>-3.2080768829374939E-2</v>
      </c>
      <c r="H28" s="27">
        <f t="shared" si="0"/>
        <v>1.2332101561818725E-3</v>
      </c>
      <c r="I28" s="21">
        <f>'Dados teoricos e resumo geral'!$C$16</f>
        <v>1.5838467612998824E-6</v>
      </c>
      <c r="J28" s="21">
        <f>'Dados teoricos e resumo geral'!$C$17</f>
        <v>1.3651193562717229E-6</v>
      </c>
    </row>
    <row r="29" spans="1:10">
      <c r="A29" s="15" t="str">
        <f>'A3-999-92-16-7565-0-0'!A29</f>
        <v>025</v>
      </c>
      <c r="B29" s="8">
        <f>'A3-999-92-16-7565-0-0'!B29</f>
        <v>5</v>
      </c>
      <c r="C29" s="23">
        <f>'A3-999-92-16-7565-0-0'!E29</f>
        <v>1</v>
      </c>
      <c r="D29" s="28">
        <f>IF('A3-999-92-16-7565-0-0'!E29=1,Vazao_agua_LHP_oxi!I29,"ND")</f>
        <v>1.5858204294736469E-6</v>
      </c>
      <c r="E29" s="28">
        <f>IF('A3-999-92-16-7565-0-0'!E29=1,Vazao_agua_LHP_comb!I29,"ND")</f>
        <v>1.3430769633509574E-6</v>
      </c>
      <c r="F29" s="28">
        <f>D29/'Dados teoricos e resumo geral'!$C$16-1</f>
        <v>1.2461231869076439E-3</v>
      </c>
      <c r="G29" s="28">
        <f>E29/'Dados teoricos e resumo geral'!$C$17-1</f>
        <v>-1.614686131252685E-2</v>
      </c>
      <c r="H29" s="27">
        <f t="shared" si="0"/>
        <v>2.6227395324292517E-4</v>
      </c>
      <c r="I29" s="21">
        <f>'Dados teoricos e resumo geral'!$C$16</f>
        <v>1.5838467612998824E-6</v>
      </c>
      <c r="J29" s="21">
        <f>'Dados teoricos e resumo geral'!$C$17</f>
        <v>1.3651193562717229E-6</v>
      </c>
    </row>
    <row r="30" spans="1:10">
      <c r="A30" s="15" t="str">
        <f>'A3-999-92-16-7565-0-0'!A30</f>
        <v>026</v>
      </c>
      <c r="B30" s="8">
        <f>'A3-999-92-16-7565-0-0'!B30</f>
        <v>6</v>
      </c>
      <c r="C30" s="23">
        <f>'A3-999-92-16-7565-0-0'!E30</f>
        <v>1</v>
      </c>
      <c r="D30" s="28">
        <f>IF('A3-999-92-16-7565-0-0'!E30=1,Vazao_agua_LHP_oxi!I30,"ND")</f>
        <v>1.6112311951100943E-6</v>
      </c>
      <c r="E30" s="28">
        <f>IF('A3-999-92-16-7565-0-0'!E30=1,Vazao_agua_LHP_comb!I30,"ND")</f>
        <v>1.2439320251202231E-6</v>
      </c>
      <c r="F30" s="28">
        <f>D30/'Dados teoricos e resumo geral'!$C$16-1</f>
        <v>1.7289825303387962E-2</v>
      </c>
      <c r="G30" s="28">
        <f>E30/'Dados teoricos e resumo geral'!$C$17-1</f>
        <v>-8.877416512683145E-2</v>
      </c>
      <c r="H30" s="27">
        <f t="shared" si="0"/>
        <v>8.179790452987612E-3</v>
      </c>
      <c r="I30" s="21">
        <f>'Dados teoricos e resumo geral'!$C$16</f>
        <v>1.5838467612998824E-6</v>
      </c>
      <c r="J30" s="21">
        <f>'Dados teoricos e resumo geral'!$C$17</f>
        <v>1.3651193562717229E-6</v>
      </c>
    </row>
    <row r="31" spans="1:10">
      <c r="A31" s="15" t="str">
        <f>'A3-999-92-16-7565-0-0'!A31</f>
        <v>027</v>
      </c>
      <c r="B31" s="8">
        <f>'A3-999-92-16-7565-0-0'!B31</f>
        <v>7</v>
      </c>
      <c r="C31" s="23">
        <f>'A3-999-92-16-7565-0-0'!E31</f>
        <v>1</v>
      </c>
      <c r="D31" s="28">
        <f>IF('A3-999-92-16-7565-0-0'!E31=1,Vazao_agua_LHP_oxi!I31,"ND")</f>
        <v>1.5373824770363612E-6</v>
      </c>
      <c r="E31" s="28">
        <f>IF('A3-999-92-16-7565-0-0'!E31=1,Vazao_agua_LHP_comb!I31,"ND")</f>
        <v>1.394831181253271E-6</v>
      </c>
      <c r="F31" s="28">
        <f>D31/'Dados teoricos e resumo geral'!$C$16-1</f>
        <v>-2.9336350838251146E-2</v>
      </c>
      <c r="G31" s="28">
        <f>E31/'Dados teoricos e resumo geral'!$C$17-1</f>
        <v>2.1765001605935863E-2</v>
      </c>
      <c r="H31" s="27">
        <f t="shared" si="0"/>
        <v>1.3343367754113495E-3</v>
      </c>
      <c r="I31" s="21">
        <f>'Dados teoricos e resumo geral'!$C$16</f>
        <v>1.5838467612998824E-6</v>
      </c>
      <c r="J31" s="21">
        <f>'Dados teoricos e resumo geral'!$C$17</f>
        <v>1.3651193562717229E-6</v>
      </c>
    </row>
    <row r="32" spans="1:10">
      <c r="A32" s="15" t="str">
        <f>'A3-999-92-16-7565-0-0'!A32</f>
        <v>028</v>
      </c>
      <c r="B32" s="8">
        <f>'A3-999-92-16-7565-0-0'!B32</f>
        <v>8</v>
      </c>
      <c r="C32" s="23">
        <f>'A3-999-92-16-7565-0-0'!E32</f>
        <v>1</v>
      </c>
      <c r="D32" s="28">
        <f>IF('A3-999-92-16-7565-0-0'!E32=1,Vazao_agua_LHP_oxi!I32,"ND")</f>
        <v>1.5971505821583132E-6</v>
      </c>
      <c r="E32" s="28">
        <f>IF('A3-999-92-16-7565-0-0'!E32=1,Vazao_agua_LHP_comb!I32,"ND")</f>
        <v>1.3261982664843728E-6</v>
      </c>
      <c r="F32" s="28">
        <f>D32/'Dados teoricos e resumo geral'!$C$16-1</f>
        <v>8.3996894039877201E-3</v>
      </c>
      <c r="G32" s="28">
        <f>E32/'Dados teoricos e resumo geral'!$C$17-1</f>
        <v>-2.8511125864955411E-2</v>
      </c>
      <c r="H32" s="27">
        <f t="shared" si="0"/>
        <v>8.8343908017079293E-4</v>
      </c>
      <c r="I32" s="21">
        <f>'Dados teoricos e resumo geral'!$C$16</f>
        <v>1.5838467612998824E-6</v>
      </c>
      <c r="J32" s="21">
        <f>'Dados teoricos e resumo geral'!$C$17</f>
        <v>1.3651193562717229E-6</v>
      </c>
    </row>
    <row r="33" spans="1:10">
      <c r="A33" s="15" t="str">
        <f>'A3-999-92-16-7565-0-0'!A33</f>
        <v>029</v>
      </c>
      <c r="B33" s="8">
        <f>'A3-999-92-16-7565-0-0'!B33</f>
        <v>9</v>
      </c>
      <c r="C33" s="23">
        <f>'A3-999-92-16-7565-0-0'!E33</f>
        <v>1</v>
      </c>
      <c r="D33" s="28">
        <f>IF('A3-999-92-16-7565-0-0'!E33=1,Vazao_agua_LHP_oxi!I33,"ND")</f>
        <v>1.599340732474135E-6</v>
      </c>
      <c r="E33" s="28">
        <f>IF('A3-999-92-16-7565-0-0'!E33=1,Vazao_agua_LHP_comb!I33,"ND")</f>
        <v>1.3386517334879216E-6</v>
      </c>
      <c r="F33" s="28">
        <f>D33/'Dados teoricos e resumo geral'!$C$16-1</f>
        <v>9.7824938326334099E-3</v>
      </c>
      <c r="G33" s="28">
        <f>E33/'Dados teoricos e resumo geral'!$C$17-1</f>
        <v>-1.9388504501237858E-2</v>
      </c>
      <c r="H33" s="27">
        <f t="shared" si="0"/>
        <v>4.7161129238003141E-4</v>
      </c>
      <c r="I33" s="21">
        <f>'Dados teoricos e resumo geral'!$C$16</f>
        <v>1.5838467612998824E-6</v>
      </c>
      <c r="J33" s="21">
        <f>'Dados teoricos e resumo geral'!$C$17</f>
        <v>1.3651193562717229E-6</v>
      </c>
    </row>
    <row r="34" spans="1:10">
      <c r="A34" s="15" t="str">
        <f>'A3-999-92-16-7565-0-0'!A34</f>
        <v>030</v>
      </c>
      <c r="B34" s="8">
        <f>'A3-999-92-16-7565-0-0'!B34</f>
        <v>10</v>
      </c>
      <c r="C34" s="23">
        <f>'A3-999-92-16-7565-0-0'!E34</f>
        <v>1</v>
      </c>
      <c r="D34" s="28">
        <f>IF('A3-999-92-16-7565-0-0'!E34=1,Vazao_agua_LHP_oxi!I34,"ND")</f>
        <v>1.5889691412115216E-6</v>
      </c>
      <c r="E34" s="28">
        <f>IF('A3-999-92-16-7565-0-0'!E34=1,Vazao_agua_LHP_comb!I34,"ND")</f>
        <v>1.3307062633696161E-6</v>
      </c>
      <c r="F34" s="28">
        <f>D34/'Dados teoricos e resumo geral'!$C$16-1</f>
        <v>3.2341385775447318E-3</v>
      </c>
      <c r="G34" s="28">
        <f>E34/'Dados teoricos e resumo geral'!$C$17-1</f>
        <v>-2.520885279664653E-2</v>
      </c>
      <c r="H34" s="27">
        <f t="shared" si="0"/>
        <v>6.459459116617567E-4</v>
      </c>
      <c r="I34" s="21">
        <f>'Dados teoricos e resumo geral'!$C$16</f>
        <v>1.5838467612998824E-6</v>
      </c>
      <c r="J34" s="21">
        <f>'Dados teoricos e resumo geral'!$C$17</f>
        <v>1.3651193562717229E-6</v>
      </c>
    </row>
    <row r="35" spans="1:10">
      <c r="A35" s="15" t="str">
        <f>'A3-999-92-16-7565-0-0'!A35</f>
        <v>031</v>
      </c>
      <c r="B35" s="8">
        <f>'A3-999-92-16-7565-0-0'!B35</f>
        <v>11</v>
      </c>
      <c r="C35" s="23">
        <f>'A3-999-92-16-7565-0-0'!E35</f>
        <v>1</v>
      </c>
      <c r="D35" s="28">
        <f>IF('A3-999-92-16-7565-0-0'!E35=1,Vazao_agua_LHP_oxi!I35,"ND")</f>
        <v>1.6588666011435153E-6</v>
      </c>
      <c r="E35" s="28">
        <f>IF('A3-999-92-16-7565-0-0'!E35=1,Vazao_agua_LHP_comb!I35,"ND")</f>
        <v>1.37598162281025E-6</v>
      </c>
      <c r="F35" s="28">
        <f>D35/'Dados teoricos e resumo geral'!$C$16-1</f>
        <v>4.7365592225641295E-2</v>
      </c>
      <c r="G35" s="28">
        <f>E35/'Dados teoricos e resumo geral'!$C$17-1</f>
        <v>7.9570086590765587E-3</v>
      </c>
      <c r="H35" s="27">
        <f t="shared" si="0"/>
        <v>2.3068133136863503E-3</v>
      </c>
      <c r="I35" s="21">
        <f>'Dados teoricos e resumo geral'!$C$16</f>
        <v>1.5838467612998824E-6</v>
      </c>
      <c r="J35" s="21">
        <f>'Dados teoricos e resumo geral'!$C$17</f>
        <v>1.3651193562717229E-6</v>
      </c>
    </row>
    <row r="36" spans="1:10">
      <c r="A36" s="15" t="str">
        <f>'A3-999-92-16-7565-0-0'!A36</f>
        <v>032</v>
      </c>
      <c r="B36" s="8">
        <f>'A3-999-92-16-7565-0-0'!B36</f>
        <v>12</v>
      </c>
      <c r="C36" s="23">
        <f>'A3-999-92-16-7565-0-0'!E36</f>
        <v>1</v>
      </c>
      <c r="D36" s="28">
        <f>IF('A3-999-92-16-7565-0-0'!E36=1,Vazao_agua_LHP_oxi!I36,"ND")</f>
        <v>1.5832401810284604E-6</v>
      </c>
      <c r="E36" s="28">
        <f>IF('A3-999-92-16-7565-0-0'!E36=1,Vazao_agua_LHP_comb!I36,"ND")</f>
        <v>1.3490165503338079E-6</v>
      </c>
      <c r="F36" s="28">
        <f>D36/'Dados teoricos e resumo geral'!$C$16-1</f>
        <v>-3.8297914056040216E-4</v>
      </c>
      <c r="G36" s="28">
        <f>E36/'Dados teoricos e resumo geral'!$C$17-1</f>
        <v>-1.1795895988093941E-2</v>
      </c>
      <c r="H36" s="27">
        <f t="shared" si="0"/>
        <v>1.3928983518403509E-4</v>
      </c>
      <c r="I36" s="21">
        <f>'Dados teoricos e resumo geral'!$C$16</f>
        <v>1.5838467612998824E-6</v>
      </c>
      <c r="J36" s="21">
        <f>'Dados teoricos e resumo geral'!$C$17</f>
        <v>1.3651193562717229E-6</v>
      </c>
    </row>
    <row r="37" spans="1:10">
      <c r="A37" s="15" t="str">
        <f>'A3-999-92-16-7565-0-0'!A37</f>
        <v>033</v>
      </c>
      <c r="B37" s="8">
        <f>'A3-999-92-16-7565-0-0'!B37</f>
        <v>13</v>
      </c>
      <c r="C37" s="23">
        <f>'A3-999-92-16-7565-0-0'!E37</f>
        <v>0</v>
      </c>
      <c r="D37" s="8" t="str">
        <f>IF('A3-999-92-16-7565-0-0'!E37=1,Vazao_agua_LHP_oxi!I37,"ND")</f>
        <v>ND</v>
      </c>
      <c r="E37" s="8" t="str">
        <f>IF('A3-999-92-16-7565-0-0'!E37=1,Vazao_agua_LHP_comb!I37,"ND")</f>
        <v>ND</v>
      </c>
      <c r="F37" s="8" t="e">
        <f>D37/'Dados teoricos e resumo geral'!$C$16-1</f>
        <v>#VALUE!</v>
      </c>
      <c r="G37" s="8" t="e">
        <f>E37/'Dados teoricos e resumo geral'!$C$17-1</f>
        <v>#VALUE!</v>
      </c>
      <c r="H37" s="27" t="e">
        <f t="shared" si="0"/>
        <v>#VALUE!</v>
      </c>
      <c r="I37" s="21">
        <f>'Dados teoricos e resumo geral'!$C$16</f>
        <v>1.5838467612998824E-6</v>
      </c>
      <c r="J37" s="21">
        <f>'Dados teoricos e resumo geral'!$C$17</f>
        <v>1.3651193562717229E-6</v>
      </c>
    </row>
    <row r="38" spans="1:10">
      <c r="A38" s="15" t="str">
        <f>'A3-999-92-16-7565-0-0'!A38</f>
        <v>034</v>
      </c>
      <c r="B38" s="8">
        <f>'A3-999-92-16-7565-0-0'!B38</f>
        <v>14</v>
      </c>
      <c r="C38" s="23">
        <f>'A3-999-92-16-7565-0-0'!E38</f>
        <v>1</v>
      </c>
      <c r="D38" s="28">
        <f>IF('A3-999-92-16-7565-0-0'!E38=1,Vazao_agua_LHP_oxi!I38,"ND")</f>
        <v>1.3750772880767564E-6</v>
      </c>
      <c r="E38" s="28">
        <f>IF('A3-999-92-16-7565-0-0'!E38=1,Vazao_agua_LHP_comb!I38,"ND")</f>
        <v>1.5513679249496421E-6</v>
      </c>
      <c r="F38" s="28">
        <f>D38/'Dados teoricos e resumo geral'!$C$16-1</f>
        <v>-0.13181166153459589</v>
      </c>
      <c r="G38" s="28">
        <f>E38/'Dados teoricos e resumo geral'!$C$17-1</f>
        <v>0.13643390801122512</v>
      </c>
      <c r="H38" s="27">
        <f t="shared" si="0"/>
        <v>3.5988525371726303E-2</v>
      </c>
      <c r="I38" s="21">
        <f>'Dados teoricos e resumo geral'!$C$16</f>
        <v>1.5838467612998824E-6</v>
      </c>
      <c r="J38" s="21">
        <f>'Dados teoricos e resumo geral'!$C$17</f>
        <v>1.3651193562717229E-6</v>
      </c>
    </row>
    <row r="39" spans="1:10">
      <c r="A39" s="15" t="str">
        <f>'A3-999-92-16-7565-0-0'!A39</f>
        <v>035</v>
      </c>
      <c r="B39" s="8">
        <f>'A3-999-92-16-7565-0-0'!B39</f>
        <v>15</v>
      </c>
      <c r="C39" s="23">
        <f>'A3-999-92-16-7565-0-0'!E39</f>
        <v>1</v>
      </c>
      <c r="D39" s="28">
        <f>IF('A3-999-92-16-7565-0-0'!E39=1,Vazao_agua_LHP_oxi!I39,"ND")</f>
        <v>1.568361079686822E-6</v>
      </c>
      <c r="E39" s="28">
        <f>IF('A3-999-92-16-7565-0-0'!E39=1,Vazao_agua_LHP_comb!I39,"ND")</f>
        <v>1.3246862031081928E-6</v>
      </c>
      <c r="F39" s="28">
        <f>D39/'Dados teoricos e resumo geral'!$C$16-1</f>
        <v>-9.7772600174723667E-3</v>
      </c>
      <c r="G39" s="28">
        <f>E39/'Dados teoricos e resumo geral'!$C$17-1</f>
        <v>-2.9618767749332142E-2</v>
      </c>
      <c r="H39" s="27">
        <f t="shared" si="0"/>
        <v>9.7286621643814157E-4</v>
      </c>
      <c r="I39" s="21">
        <f>'Dados teoricos e resumo geral'!$C$16</f>
        <v>1.5838467612998824E-6</v>
      </c>
      <c r="J39" s="21">
        <f>'Dados teoricos e resumo geral'!$C$17</f>
        <v>1.3651193562717229E-6</v>
      </c>
    </row>
    <row r="40" spans="1:10">
      <c r="A40" s="15" t="str">
        <f>'A3-999-92-16-7565-0-0'!A40</f>
        <v>036</v>
      </c>
      <c r="B40" s="8">
        <f>'A3-999-92-16-7565-0-0'!B40</f>
        <v>16</v>
      </c>
      <c r="C40" s="23">
        <f>'A3-999-92-16-7565-0-0'!E40</f>
        <v>1</v>
      </c>
      <c r="D40" s="28">
        <f>IF('A3-999-92-16-7565-0-0'!E40=1,Vazao_agua_LHP_oxi!I40,"ND")</f>
        <v>1.5807275497517833E-6</v>
      </c>
      <c r="E40" s="28">
        <f>IF('A3-999-92-16-7565-0-0'!E40=1,Vazao_agua_LHP_comb!I40,"ND")</f>
        <v>1.3702778332747326E-6</v>
      </c>
      <c r="F40" s="28">
        <f>D40/'Dados teoricos e resumo geral'!$C$16-1</f>
        <v>-1.9693897315792297E-3</v>
      </c>
      <c r="G40" s="28">
        <f>E40/'Dados teoricos e resumo geral'!$C$17-1</f>
        <v>3.7787736136847272E-3</v>
      </c>
      <c r="H40" s="27">
        <f t="shared" si="0"/>
        <v>1.815762593832964E-5</v>
      </c>
      <c r="I40" s="21">
        <f>'Dados teoricos e resumo geral'!$C$16</f>
        <v>1.5838467612998824E-6</v>
      </c>
      <c r="J40" s="21">
        <f>'Dados teoricos e resumo geral'!$C$17</f>
        <v>1.3651193562717229E-6</v>
      </c>
    </row>
    <row r="41" spans="1:10">
      <c r="A41" s="15" t="str">
        <f>'A3-999-92-16-7565-0-0'!A41</f>
        <v>037</v>
      </c>
      <c r="B41" s="8">
        <f>'A3-999-92-16-7565-0-0'!B41</f>
        <v>17</v>
      </c>
      <c r="C41" s="23">
        <f>'A3-999-92-16-7565-0-0'!E41</f>
        <v>1</v>
      </c>
      <c r="D41" s="28">
        <f>IF('A3-999-92-16-7565-0-0'!E41=1,Vazao_agua_LHP_oxi!I41,"ND")</f>
        <v>1.5931399083609546E-6</v>
      </c>
      <c r="E41" s="28">
        <f>IF('A3-999-92-16-7565-0-0'!E41=1,Vazao_agua_LHP_comb!I41,"ND")</f>
        <v>1.3520753093161174E-6</v>
      </c>
      <c r="F41" s="28">
        <f>D41/'Dados teoricos e resumo geral'!$C$16-1</f>
        <v>5.8674533977296495E-3</v>
      </c>
      <c r="G41" s="28">
        <f>E41/'Dados teoricos e resumo geral'!$C$17-1</f>
        <v>-9.5552428406187051E-3</v>
      </c>
      <c r="H41" s="27">
        <f t="shared" si="0"/>
        <v>1.2572967511772422E-4</v>
      </c>
      <c r="I41" s="21">
        <f>'Dados teoricos e resumo geral'!$C$16</f>
        <v>1.5838467612998824E-6</v>
      </c>
      <c r="J41" s="21">
        <f>'Dados teoricos e resumo geral'!$C$17</f>
        <v>1.3651193562717229E-6</v>
      </c>
    </row>
    <row r="42" spans="1:10">
      <c r="A42" s="15" t="str">
        <f>'A3-999-92-16-7565-0-0'!A42</f>
        <v>038</v>
      </c>
      <c r="B42" s="8">
        <f>'A3-999-92-16-7565-0-0'!B42</f>
        <v>18</v>
      </c>
      <c r="C42" s="23">
        <f>'A3-999-92-16-7565-0-0'!E42</f>
        <v>1</v>
      </c>
      <c r="D42" s="28">
        <f>IF('A3-999-92-16-7565-0-0'!E42=1,Vazao_agua_LHP_oxi!I42,"ND")</f>
        <v>1.5797873007693058E-6</v>
      </c>
      <c r="E42" s="28">
        <f>IF('A3-999-92-16-7565-0-0'!E42=1,Vazao_agua_LHP_comb!I42,"ND")</f>
        <v>1.3889377648563934E-6</v>
      </c>
      <c r="F42" s="28">
        <f>D42/'Dados teoricos e resumo geral'!$C$16-1</f>
        <v>-2.5630386914734515E-3</v>
      </c>
      <c r="G42" s="28">
        <f>E42/'Dados teoricos e resumo geral'!$C$17-1</f>
        <v>1.7447857929229649E-2</v>
      </c>
      <c r="H42" s="27">
        <f t="shared" si="0"/>
        <v>3.1099691365257185E-4</v>
      </c>
      <c r="I42" s="21">
        <f>'Dados teoricos e resumo geral'!$C$16</f>
        <v>1.5838467612998824E-6</v>
      </c>
      <c r="J42" s="21">
        <f>'Dados teoricos e resumo geral'!$C$17</f>
        <v>1.3651193562717229E-6</v>
      </c>
    </row>
    <row r="43" spans="1:10">
      <c r="A43" s="15" t="str">
        <f>'A3-999-92-16-7565-0-0'!A43</f>
        <v>039</v>
      </c>
      <c r="B43" s="8">
        <f>'A3-999-92-16-7565-0-0'!B43</f>
        <v>19</v>
      </c>
      <c r="C43" s="23">
        <f>'A3-999-92-16-7565-0-0'!E43</f>
        <v>1</v>
      </c>
      <c r="D43" s="28">
        <f>IF('A3-999-92-16-7565-0-0'!E43=1,Vazao_agua_LHP_oxi!I43,"ND")</f>
        <v>1.5731406280862074E-6</v>
      </c>
      <c r="E43" s="28">
        <f>IF('A3-999-92-16-7565-0-0'!E43=1,Vazao_agua_LHP_comb!I43,"ND")</f>
        <v>1.3838648084233183E-6</v>
      </c>
      <c r="F43" s="28">
        <f>D43/'Dados teoricos e resumo geral'!$C$16-1</f>
        <v>-6.7595764156428428E-3</v>
      </c>
      <c r="G43" s="28">
        <f>E43/'Dados teoricos e resumo geral'!$C$17-1</f>
        <v>1.3731731269851055E-2</v>
      </c>
      <c r="H43" s="27">
        <f t="shared" si="0"/>
        <v>2.3425231698632023E-4</v>
      </c>
      <c r="I43" s="21">
        <f>'Dados teoricos e resumo geral'!$C$16</f>
        <v>1.5838467612998824E-6</v>
      </c>
      <c r="J43" s="21">
        <f>'Dados teoricos e resumo geral'!$C$17</f>
        <v>1.3651193562717229E-6</v>
      </c>
    </row>
    <row r="44" spans="1:10">
      <c r="A44" s="15" t="str">
        <f>'A3-999-92-16-7565-0-0'!A44</f>
        <v>040</v>
      </c>
      <c r="B44" s="8">
        <f>'A3-999-92-16-7565-0-0'!B44</f>
        <v>20</v>
      </c>
      <c r="C44" s="23">
        <f>'A3-999-92-16-7565-0-0'!E44</f>
        <v>1</v>
      </c>
      <c r="D44" s="28">
        <f>IF('A3-999-92-16-7565-0-0'!E44=1,Vazao_agua_LHP_oxi!I44,"ND")</f>
        <v>1.5437508611477089E-6</v>
      </c>
      <c r="E44" s="28">
        <f>IF('A3-999-92-16-7565-0-0'!E44=1,Vazao_agua_LHP_comb!I44,"ND")</f>
        <v>1.3535751786105771E-6</v>
      </c>
      <c r="F44" s="28">
        <f>D44/'Dados teoricos e resumo geral'!$C$16-1</f>
        <v>-2.5315517341631177E-2</v>
      </c>
      <c r="G44" s="28">
        <f>E44/'Dados teoricos e resumo geral'!$C$17-1</f>
        <v>-8.4565335683716158E-3</v>
      </c>
      <c r="H44" s="27">
        <f t="shared" si="0"/>
        <v>7.1238837826742476E-4</v>
      </c>
      <c r="I44" s="21">
        <f>'Dados teoricos e resumo geral'!$C$16</f>
        <v>1.5838467612998824E-6</v>
      </c>
      <c r="J44" s="21">
        <f>'Dados teoricos e resumo geral'!$C$17</f>
        <v>1.3651193562717229E-6</v>
      </c>
    </row>
    <row r="45" spans="1:10">
      <c r="A45" s="15" t="str">
        <f>'A3-999-92-16-7565-0-0'!A45</f>
        <v>041</v>
      </c>
      <c r="B45" s="8">
        <f>'A3-999-92-16-7565-0-0'!B45</f>
        <v>21</v>
      </c>
      <c r="C45" s="23">
        <f>'A3-999-92-16-7565-0-0'!E45</f>
        <v>1</v>
      </c>
      <c r="D45" s="28">
        <f>IF('A3-999-92-16-7565-0-0'!E45=1,Vazao_agua_LHP_oxi!I45,"ND")</f>
        <v>1.5573694134779629E-6</v>
      </c>
      <c r="E45" s="28">
        <f>IF('A3-999-92-16-7565-0-0'!E45=1,Vazao_agua_LHP_comb!I45,"ND")</f>
        <v>1.3544473098143992E-6</v>
      </c>
      <c r="F45" s="28">
        <f>D45/'Dados teoricos e resumo geral'!$C$16-1</f>
        <v>-1.6717114602797234E-2</v>
      </c>
      <c r="G45" s="28">
        <f>E45/'Dados teoricos e resumo geral'!$C$17-1</f>
        <v>-7.8176654724683159E-3</v>
      </c>
      <c r="H45" s="27">
        <f t="shared" si="0"/>
        <v>3.4057781408247982E-4</v>
      </c>
      <c r="I45" s="21">
        <f>'Dados teoricos e resumo geral'!$C$16</f>
        <v>1.5838467612998824E-6</v>
      </c>
      <c r="J45" s="21">
        <f>'Dados teoricos e resumo geral'!$C$17</f>
        <v>1.3651193562717229E-6</v>
      </c>
    </row>
    <row r="46" spans="1:10">
      <c r="A46" s="15" t="str">
        <f>'A3-999-92-16-7565-0-0'!A46</f>
        <v>042</v>
      </c>
      <c r="B46" s="8">
        <f>'A3-999-92-16-7565-0-0'!B46</f>
        <v>22</v>
      </c>
      <c r="C46" s="23">
        <f>'A3-999-92-16-7565-0-0'!E46</f>
        <v>1</v>
      </c>
      <c r="D46" s="28">
        <f>IF('A3-999-92-16-7565-0-0'!E46=1,Vazao_agua_LHP_oxi!I46,"ND")</f>
        <v>1.6471418921120495E-6</v>
      </c>
      <c r="E46" s="28">
        <f>IF('A3-999-92-16-7565-0-0'!E46=1,Vazao_agua_LHP_comb!I46,"ND")</f>
        <v>1.3541011725960985E-6</v>
      </c>
      <c r="F46" s="28">
        <f>D46/'Dados teoricos e resumo geral'!$C$16-1</f>
        <v>3.9962913306221592E-2</v>
      </c>
      <c r="G46" s="28">
        <f>E46/'Dados teoricos e resumo geral'!$C$17-1</f>
        <v>-8.0712236809212801E-3</v>
      </c>
      <c r="H46" s="27">
        <f t="shared" si="0"/>
        <v>1.6621790916280473E-3</v>
      </c>
      <c r="I46" s="21">
        <f>'Dados teoricos e resumo geral'!$C$16</f>
        <v>1.5838467612998824E-6</v>
      </c>
      <c r="J46" s="21">
        <f>'Dados teoricos e resumo geral'!$C$17</f>
        <v>1.3651193562717229E-6</v>
      </c>
    </row>
    <row r="47" spans="1:10">
      <c r="A47" s="15" t="str">
        <f>'A3-999-92-16-7565-0-0'!A47</f>
        <v>043</v>
      </c>
      <c r="B47" s="8">
        <f>'A3-999-92-16-7565-0-0'!B47</f>
        <v>23</v>
      </c>
      <c r="C47" s="23">
        <f>'A3-999-92-16-7565-0-0'!E47</f>
        <v>0</v>
      </c>
      <c r="D47" s="8" t="str">
        <f>IF('A3-999-92-16-7565-0-0'!E47=1,Vazao_agua_LHP_oxi!I47,"ND")</f>
        <v>ND</v>
      </c>
      <c r="E47" s="8" t="str">
        <f>IF('A3-999-92-16-7565-0-0'!E47=1,Vazao_agua_LHP_comb!I47,"ND")</f>
        <v>ND</v>
      </c>
      <c r="F47" s="8" t="e">
        <f>D47/'Dados teoricos e resumo geral'!$C$16-1</f>
        <v>#VALUE!</v>
      </c>
      <c r="G47" s="8" t="e">
        <f>E47/'Dados teoricos e resumo geral'!$C$17-1</f>
        <v>#VALUE!</v>
      </c>
      <c r="H47" s="27" t="e">
        <f t="shared" si="0"/>
        <v>#VALUE!</v>
      </c>
      <c r="I47" s="21">
        <f>'Dados teoricos e resumo geral'!$C$16</f>
        <v>1.5838467612998824E-6</v>
      </c>
      <c r="J47" s="21">
        <f>'Dados teoricos e resumo geral'!$C$17</f>
        <v>1.3651193562717229E-6</v>
      </c>
    </row>
    <row r="48" spans="1:10">
      <c r="A48" s="15" t="str">
        <f>'A3-999-92-16-7565-0-0'!A48</f>
        <v>044</v>
      </c>
      <c r="B48" s="8">
        <f>'A3-999-92-16-7565-0-0'!B48</f>
        <v>24</v>
      </c>
      <c r="C48" s="23">
        <f>'A3-999-92-16-7565-0-0'!E48</f>
        <v>0</v>
      </c>
      <c r="D48" s="8" t="str">
        <f>IF('A3-999-92-16-7565-0-0'!E48=1,Vazao_agua_LHP_oxi!I48,"ND")</f>
        <v>ND</v>
      </c>
      <c r="E48" s="8" t="str">
        <f>IF('A3-999-92-16-7565-0-0'!E48=1,Vazao_agua_LHP_comb!I48,"ND")</f>
        <v>ND</v>
      </c>
      <c r="F48" s="8" t="e">
        <f>D48/'Dados teoricos e resumo geral'!$C$16-1</f>
        <v>#VALUE!</v>
      </c>
      <c r="G48" s="8" t="e">
        <f>E48/'Dados teoricos e resumo geral'!$C$17-1</f>
        <v>#VALUE!</v>
      </c>
      <c r="H48" s="27" t="e">
        <f t="shared" si="0"/>
        <v>#VALUE!</v>
      </c>
      <c r="I48" s="21">
        <f>'Dados teoricos e resumo geral'!$C$16</f>
        <v>1.5838467612998824E-6</v>
      </c>
      <c r="J48" s="21">
        <f>'Dados teoricos e resumo geral'!$C$17</f>
        <v>1.3651193562717229E-6</v>
      </c>
    </row>
    <row r="49" spans="1:10">
      <c r="A49" s="15" t="str">
        <f>'A3-999-92-16-7565-0-0'!A49</f>
        <v>045</v>
      </c>
      <c r="B49" s="8">
        <f>'A3-999-92-16-7565-0-0'!B49</f>
        <v>25</v>
      </c>
      <c r="C49" s="23">
        <f>'A3-999-92-16-7565-0-0'!E49</f>
        <v>1</v>
      </c>
      <c r="D49" s="28">
        <f>IF('A3-999-92-16-7565-0-0'!E49=1,Vazao_agua_LHP_oxi!I49,"ND")</f>
        <v>1.5945759253575192E-6</v>
      </c>
      <c r="E49" s="28">
        <f>IF('A3-999-92-16-7565-0-0'!E49=1,Vazao_agua_LHP_comb!I49,"ND")</f>
        <v>1.3536661767100347E-6</v>
      </c>
      <c r="F49" s="28">
        <f>D49/'Dados teoricos e resumo geral'!$C$16-1</f>
        <v>6.7741174965887385E-3</v>
      </c>
      <c r="G49" s="28">
        <f>E49/'Dados teoricos e resumo geral'!$C$17-1</f>
        <v>-8.3898741227784734E-3</v>
      </c>
      <c r="H49" s="27">
        <f t="shared" si="0"/>
        <v>1.1627865565365755E-4</v>
      </c>
      <c r="I49" s="21">
        <f>'Dados teoricos e resumo geral'!$C$16</f>
        <v>1.5838467612998824E-6</v>
      </c>
      <c r="J49" s="21">
        <f>'Dados teoricos e resumo geral'!$C$17</f>
        <v>1.3651193562717229E-6</v>
      </c>
    </row>
    <row r="50" spans="1:10">
      <c r="A50" s="15" t="str">
        <f>'A3-999-92-16-7565-0-0'!A50</f>
        <v>046</v>
      </c>
      <c r="B50" s="8">
        <f>'A3-999-92-16-7565-0-0'!B50</f>
        <v>26</v>
      </c>
      <c r="C50" s="23">
        <f>'A3-999-92-16-7565-0-0'!E50</f>
        <v>0</v>
      </c>
      <c r="D50" s="8" t="str">
        <f>IF('A3-999-92-16-7565-0-0'!E50=1,Vazao_agua_LHP_oxi!I50,"ND")</f>
        <v>ND</v>
      </c>
      <c r="E50" s="8" t="str">
        <f>IF('A3-999-92-16-7565-0-0'!E50=1,Vazao_agua_LHP_comb!I50,"ND")</f>
        <v>ND</v>
      </c>
      <c r="F50" s="8" t="e">
        <f>D50/'Dados teoricos e resumo geral'!$C$16-1</f>
        <v>#VALUE!</v>
      </c>
      <c r="G50" s="8" t="e">
        <f>E50/'Dados teoricos e resumo geral'!$C$17-1</f>
        <v>#VALUE!</v>
      </c>
      <c r="H50" s="27" t="e">
        <f t="shared" si="0"/>
        <v>#VALUE!</v>
      </c>
      <c r="I50" s="21">
        <f>'Dados teoricos e resumo geral'!$C$16</f>
        <v>1.5838467612998824E-6</v>
      </c>
      <c r="J50" s="21">
        <f>'Dados teoricos e resumo geral'!$C$17</f>
        <v>1.3651193562717229E-6</v>
      </c>
    </row>
    <row r="51" spans="1:10">
      <c r="A51" s="15" t="str">
        <f>'A3-999-92-16-7565-0-0'!A51</f>
        <v>047</v>
      </c>
      <c r="B51" s="8">
        <f>'A3-999-92-16-7565-0-0'!B51</f>
        <v>27</v>
      </c>
      <c r="C51" s="23">
        <f>'A3-999-92-16-7565-0-0'!E51</f>
        <v>0</v>
      </c>
      <c r="D51" s="8" t="str">
        <f>IF('A3-999-92-16-7565-0-0'!E51=1,Vazao_agua_LHP_oxi!I51,"ND")</f>
        <v>ND</v>
      </c>
      <c r="E51" s="8" t="str">
        <f>IF('A3-999-92-16-7565-0-0'!E51=1,Vazao_agua_LHP_comb!I51,"ND")</f>
        <v>ND</v>
      </c>
      <c r="F51" s="8" t="e">
        <f>D51/'Dados teoricos e resumo geral'!$C$16-1</f>
        <v>#VALUE!</v>
      </c>
      <c r="G51" s="8" t="e">
        <f>E51/'Dados teoricos e resumo geral'!$C$17-1</f>
        <v>#VALUE!</v>
      </c>
      <c r="H51" s="27" t="e">
        <f t="shared" si="0"/>
        <v>#VALUE!</v>
      </c>
      <c r="I51" s="21">
        <f>'Dados teoricos e resumo geral'!$C$16</f>
        <v>1.5838467612998824E-6</v>
      </c>
      <c r="J51" s="21">
        <f>'Dados teoricos e resumo geral'!$C$17</f>
        <v>1.3651193562717229E-6</v>
      </c>
    </row>
    <row r="52" spans="1:10">
      <c r="A52" s="15" t="str">
        <f>'A3-999-92-16-7565-0-0'!A52</f>
        <v>048</v>
      </c>
      <c r="B52" s="8">
        <f>'A3-999-92-16-7565-0-0'!B52</f>
        <v>28</v>
      </c>
      <c r="C52" s="23">
        <f>'A3-999-92-16-7565-0-0'!E52</f>
        <v>1</v>
      </c>
      <c r="D52" s="28">
        <f>IF('A3-999-92-16-7565-0-0'!E52=1,Vazao_agua_LHP_oxi!I52,"ND")</f>
        <v>1.5598139425233326E-6</v>
      </c>
      <c r="E52" s="28">
        <f>IF('A3-999-92-16-7565-0-0'!E52=1,Vazao_agua_LHP_comb!I52,"ND")</f>
        <v>1.3418320469942602E-6</v>
      </c>
      <c r="F52" s="28">
        <f>D52/'Dados teoricos e resumo geral'!$C$16-1</f>
        <v>-1.5173702004369294E-2</v>
      </c>
      <c r="G52" s="28">
        <f>E52/'Dados teoricos e resumo geral'!$C$17-1</f>
        <v>-1.7058808206384724E-2</v>
      </c>
      <c r="H52" s="27">
        <f t="shared" si="0"/>
        <v>5.2124416993961948E-4</v>
      </c>
      <c r="I52" s="21">
        <f>'Dados teoricos e resumo geral'!$C$16</f>
        <v>1.5838467612998824E-6</v>
      </c>
      <c r="J52" s="21">
        <f>'Dados teoricos e resumo geral'!$C$17</f>
        <v>1.3651193562717229E-6</v>
      </c>
    </row>
    <row r="53" spans="1:10">
      <c r="A53" s="15" t="str">
        <f>'A3-999-92-16-7565-0-0'!A53</f>
        <v>049</v>
      </c>
      <c r="B53" s="8">
        <f>'A3-999-92-16-7565-0-0'!B53</f>
        <v>29</v>
      </c>
      <c r="C53" s="23">
        <f>'A3-999-92-16-7565-0-0'!E53</f>
        <v>1</v>
      </c>
      <c r="D53" s="28">
        <f>IF('A3-999-92-16-7565-0-0'!E53=1,Vazao_agua_LHP_oxi!I53,"ND")</f>
        <v>1.5805838957198872E-6</v>
      </c>
      <c r="E53" s="28">
        <f>IF('A3-999-92-16-7565-0-0'!E53=1,Vazao_agua_LHP_comb!I53,"ND")</f>
        <v>1.3527112648720564E-6</v>
      </c>
      <c r="F53" s="28">
        <f>D53/'Dados teoricos e resumo geral'!$C$16-1</f>
        <v>-2.0600891826916268E-3</v>
      </c>
      <c r="G53" s="28">
        <f>E53/'Dados teoricos e resumo geral'!$C$17-1</f>
        <v>-9.0893820695313599E-3</v>
      </c>
      <c r="H53" s="27">
        <f t="shared" si="0"/>
        <v>8.6860833846561235E-5</v>
      </c>
      <c r="I53" s="21">
        <f>'Dados teoricos e resumo geral'!$C$16</f>
        <v>1.5838467612998824E-6</v>
      </c>
      <c r="J53" s="21">
        <f>'Dados teoricos e resumo geral'!$C$17</f>
        <v>1.3651193562717229E-6</v>
      </c>
    </row>
    <row r="54" spans="1:10">
      <c r="A54" s="15" t="str">
        <f>'A3-999-92-16-7565-0-0'!A54</f>
        <v>050</v>
      </c>
      <c r="B54" s="8">
        <f>'A3-999-92-16-7565-0-0'!B54</f>
        <v>30</v>
      </c>
      <c r="C54" s="23">
        <f>'A3-999-92-16-7565-0-0'!E54</f>
        <v>0</v>
      </c>
      <c r="D54" s="8" t="str">
        <f>IF('A3-999-92-16-7565-0-0'!E54=1,Vazao_agua_LHP_oxi!I54,"ND")</f>
        <v>ND</v>
      </c>
      <c r="E54" s="8" t="str">
        <f>IF('A3-999-92-16-7565-0-0'!E54=1,Vazao_agua_LHP_comb!I54,"ND")</f>
        <v>ND</v>
      </c>
      <c r="F54" s="8" t="e">
        <f>D54/'Dados teoricos e resumo geral'!$C$16-1</f>
        <v>#VALUE!</v>
      </c>
      <c r="G54" s="8" t="e">
        <f>E54/'Dados teoricos e resumo geral'!$C$17-1</f>
        <v>#VALUE!</v>
      </c>
      <c r="H54" s="27" t="e">
        <f t="shared" si="0"/>
        <v>#VALUE!</v>
      </c>
      <c r="I54" s="21">
        <f>'Dados teoricos e resumo geral'!$C$16</f>
        <v>1.5838467612998824E-6</v>
      </c>
      <c r="J54" s="21">
        <f>'Dados teoricos e resumo geral'!$C$17</f>
        <v>1.3651193562717229E-6</v>
      </c>
    </row>
    <row r="55" spans="1:10">
      <c r="A55" s="15" t="str">
        <f>'A3-999-92-16-7565-0-0'!A55</f>
        <v>051</v>
      </c>
      <c r="B55" s="8">
        <f>'A3-999-92-16-7565-0-0'!B55</f>
        <v>31</v>
      </c>
      <c r="C55" s="23">
        <f>'A3-999-92-16-7565-0-0'!E55</f>
        <v>1</v>
      </c>
      <c r="D55" s="28">
        <f>IF('A3-999-92-16-7565-0-0'!E55=1,Vazao_agua_LHP_oxi!I55,"ND")</f>
        <v>1.5925679839659668E-6</v>
      </c>
      <c r="E55" s="28">
        <f>IF('A3-999-92-16-7565-0-0'!E55=1,Vazao_agua_LHP_comb!I55,"ND")</f>
        <v>1.3704313926444639E-6</v>
      </c>
      <c r="F55" s="28">
        <f>D55/'Dados teoricos e resumo geral'!$C$16-1</f>
        <v>5.5063550838256869E-3</v>
      </c>
      <c r="G55" s="28">
        <f>E55/'Dados teoricos e resumo geral'!$C$17-1</f>
        <v>3.8912614844528459E-3</v>
      </c>
      <c r="H55" s="27">
        <f t="shared" si="0"/>
        <v>4.5461862249559151E-5</v>
      </c>
      <c r="I55" s="21">
        <f>'Dados teoricos e resumo geral'!$C$16</f>
        <v>1.5838467612998824E-6</v>
      </c>
      <c r="J55" s="21">
        <f>'Dados teoricos e resumo geral'!$C$17</f>
        <v>1.3651193562717229E-6</v>
      </c>
    </row>
    <row r="56" spans="1:10">
      <c r="A56" s="15" t="str">
        <f>'A3-999-92-16-7565-0-0'!A56</f>
        <v>052</v>
      </c>
      <c r="B56" s="8">
        <f>'A3-999-92-16-7565-0-0'!B56</f>
        <v>32</v>
      </c>
      <c r="C56" s="23">
        <f>'A3-999-92-16-7565-0-0'!E56</f>
        <v>0</v>
      </c>
      <c r="D56" s="8" t="str">
        <f>IF('A3-999-92-16-7565-0-0'!E56=1,Vazao_agua_LHP_oxi!I56,"ND")</f>
        <v>ND</v>
      </c>
      <c r="E56" s="8" t="str">
        <f>IF('A3-999-92-16-7565-0-0'!E56=1,Vazao_agua_LHP_comb!I56,"ND")</f>
        <v>ND</v>
      </c>
      <c r="F56" s="8" t="e">
        <f>D56/'Dados teoricos e resumo geral'!$C$16-1</f>
        <v>#VALUE!</v>
      </c>
      <c r="G56" s="8" t="e">
        <f>E56/'Dados teoricos e resumo geral'!$C$17-1</f>
        <v>#VALUE!</v>
      </c>
      <c r="H56" s="27" t="e">
        <f t="shared" si="0"/>
        <v>#VALUE!</v>
      </c>
      <c r="I56" s="21">
        <f>'Dados teoricos e resumo geral'!$C$16</f>
        <v>1.5838467612998824E-6</v>
      </c>
      <c r="J56" s="21">
        <f>'Dados teoricos e resumo geral'!$C$17</f>
        <v>1.3651193562717229E-6</v>
      </c>
    </row>
    <row r="57" spans="1:10">
      <c r="A57" s="15" t="str">
        <f>'A3-999-92-16-7565-0-0'!A57</f>
        <v>053</v>
      </c>
      <c r="B57" s="8">
        <f>'A3-999-92-16-7565-0-0'!B57</f>
        <v>33</v>
      </c>
      <c r="C57" s="23">
        <f>'A3-999-92-16-7565-0-0'!E57</f>
        <v>1</v>
      </c>
      <c r="D57" s="28">
        <f>IF('A3-999-92-16-7565-0-0'!E57=1,Vazao_agua_LHP_oxi!I57,"ND")</f>
        <v>1.5669258609197676E-6</v>
      </c>
      <c r="E57" s="28">
        <f>IF('A3-999-92-16-7565-0-0'!E57=1,Vazao_agua_LHP_comb!I57,"ND")</f>
        <v>1.3689868039021352E-6</v>
      </c>
      <c r="F57" s="28">
        <f>D57/'Dados teoricos e resumo geral'!$C$16-1</f>
        <v>-1.0683420134803612E-2</v>
      </c>
      <c r="G57" s="28">
        <f>E57/'Dados teoricos e resumo geral'!$C$17-1</f>
        <v>2.8330472442898991E-3</v>
      </c>
      <c r="H57" s="27">
        <f t="shared" si="0"/>
        <v>1.2216162246510582E-4</v>
      </c>
      <c r="I57" s="21">
        <f>'Dados teoricos e resumo geral'!$C$16</f>
        <v>1.5838467612998824E-6</v>
      </c>
      <c r="J57" s="21">
        <f>'Dados teoricos e resumo geral'!$C$17</f>
        <v>1.3651193562717229E-6</v>
      </c>
    </row>
    <row r="58" spans="1:10">
      <c r="A58" s="15" t="str">
        <f>'A3-999-92-16-7565-0-0'!A58</f>
        <v>054</v>
      </c>
      <c r="B58" s="8">
        <f>'A3-999-92-16-7565-0-0'!B58</f>
        <v>34</v>
      </c>
      <c r="C58" s="23">
        <f>'A3-999-92-16-7565-0-0'!E58</f>
        <v>1</v>
      </c>
      <c r="D58" s="28">
        <f>IF('A3-999-92-16-7565-0-0'!E58=1,Vazao_agua_LHP_oxi!I58,"ND")</f>
        <v>1.6017689580066783E-6</v>
      </c>
      <c r="E58" s="28">
        <f>IF('A3-999-92-16-7565-0-0'!E58=1,Vazao_agua_LHP_comb!I58,"ND")</f>
        <v>1.3687638853334156E-6</v>
      </c>
      <c r="F58" s="28">
        <f>D58/'Dados teoricos e resumo geral'!$C$16-1</f>
        <v>1.131561281350657E-2</v>
      </c>
      <c r="G58" s="28">
        <f>E58/'Dados teoricos e resumo geral'!$C$17-1</f>
        <v>2.669751216220595E-3</v>
      </c>
      <c r="H58" s="27">
        <f t="shared" si="0"/>
        <v>1.3517066490170544E-4</v>
      </c>
      <c r="I58" s="21">
        <f>'Dados teoricos e resumo geral'!$C$16</f>
        <v>1.5838467612998824E-6</v>
      </c>
      <c r="J58" s="21">
        <f>'Dados teoricos e resumo geral'!$C$17</f>
        <v>1.3651193562717229E-6</v>
      </c>
    </row>
    <row r="59" spans="1:10">
      <c r="A59" s="15" t="str">
        <f>'A3-999-92-16-7565-0-0'!A59</f>
        <v>055</v>
      </c>
      <c r="B59" s="8">
        <f>'A3-999-92-16-7565-0-0'!B59</f>
        <v>35</v>
      </c>
      <c r="C59" s="23">
        <f>'A3-999-92-16-7565-0-0'!E59</f>
        <v>1</v>
      </c>
      <c r="D59" s="28">
        <f>IF('A3-999-92-16-7565-0-0'!E59=1,Vazao_agua_LHP_oxi!I59,"ND")</f>
        <v>1.5467757930499374E-6</v>
      </c>
      <c r="E59" s="28">
        <f>IF('A3-999-92-16-7565-0-0'!E59=1,Vazao_agua_LHP_comb!I59,"ND")</f>
        <v>1.3933794061300389E-6</v>
      </c>
      <c r="F59" s="28">
        <f>D59/'Dados teoricos e resumo geral'!$C$16-1</f>
        <v>-2.3405653347120747E-2</v>
      </c>
      <c r="G59" s="28">
        <f>E59/'Dados teoricos e resumo geral'!$C$17-1</f>
        <v>2.0701523078170414E-2</v>
      </c>
      <c r="H59" s="27">
        <f t="shared" si="0"/>
        <v>9.7637766636160701E-4</v>
      </c>
      <c r="I59" s="21">
        <f>'Dados teoricos e resumo geral'!$C$16</f>
        <v>1.5838467612998824E-6</v>
      </c>
      <c r="J59" s="21">
        <f>'Dados teoricos e resumo geral'!$C$17</f>
        <v>1.3651193562717229E-6</v>
      </c>
    </row>
    <row r="60" spans="1:10">
      <c r="A60" s="15" t="str">
        <f>'A3-999-92-16-7565-0-0'!A60</f>
        <v>056</v>
      </c>
      <c r="B60" s="8">
        <f>'A3-999-92-16-7565-0-0'!B60</f>
        <v>36</v>
      </c>
      <c r="C60" s="23">
        <f>'A3-999-92-16-7565-0-0'!E60</f>
        <v>1</v>
      </c>
      <c r="D60" s="28">
        <f>IF('A3-999-92-16-7565-0-0'!E60=1,Vazao_agua_LHP_oxi!I60,"ND")</f>
        <v>1.6044569738139114E-6</v>
      </c>
      <c r="E60" s="28">
        <f>IF('A3-999-92-16-7565-0-0'!E60=1,Vazao_agua_LHP_comb!I60,"ND")</f>
        <v>1.3212834762885243E-6</v>
      </c>
      <c r="F60" s="28">
        <f>D60/'Dados teoricos e resumo geral'!$C$16-1</f>
        <v>1.301275667420887E-2</v>
      </c>
      <c r="G60" s="28">
        <f>E60/'Dados teoricos e resumo geral'!$C$17-1</f>
        <v>-3.2111389954149305E-2</v>
      </c>
      <c r="H60" s="27">
        <f t="shared" si="0"/>
        <v>1.2004732010496085E-3</v>
      </c>
      <c r="I60" s="21">
        <f>'Dados teoricos e resumo geral'!$C$16</f>
        <v>1.5838467612998824E-6</v>
      </c>
      <c r="J60" s="21">
        <f>'Dados teoricos e resumo geral'!$C$17</f>
        <v>1.3651193562717229E-6</v>
      </c>
    </row>
    <row r="61" spans="1:10">
      <c r="A61" s="15" t="str">
        <f>'A3-999-92-16-7565-0-0'!A61</f>
        <v>057</v>
      </c>
      <c r="B61" s="8">
        <f>'A3-999-92-16-7565-0-0'!B61</f>
        <v>37</v>
      </c>
      <c r="C61" s="23">
        <f>'A3-999-92-16-7565-0-0'!E61</f>
        <v>1</v>
      </c>
      <c r="D61" s="28">
        <f>IF('A3-999-92-16-7565-0-0'!E61=1,Vazao_agua_LHP_oxi!I61,"ND")</f>
        <v>1.5711537257249E-6</v>
      </c>
      <c r="E61" s="28">
        <f>IF('A3-999-92-16-7565-0-0'!E61=1,Vazao_agua_LHP_comb!I61,"ND")</f>
        <v>1.3398728284591052E-6</v>
      </c>
      <c r="F61" s="28">
        <f>D61/'Dados teoricos e resumo geral'!$C$16-1</f>
        <v>-8.0140553272749493E-3</v>
      </c>
      <c r="G61" s="28">
        <f>E61/'Dados teoricos e resumo geral'!$C$17-1</f>
        <v>-1.849400764601894E-2</v>
      </c>
      <c r="H61" s="27">
        <f t="shared" si="0"/>
        <v>4.0625340159963097E-4</v>
      </c>
      <c r="I61" s="21">
        <f>'Dados teoricos e resumo geral'!$C$16</f>
        <v>1.5838467612998824E-6</v>
      </c>
      <c r="J61" s="21">
        <f>'Dados teoricos e resumo geral'!$C$17</f>
        <v>1.3651193562717229E-6</v>
      </c>
    </row>
    <row r="62" spans="1:10">
      <c r="A62" s="15" t="str">
        <f>'A3-999-92-16-7565-0-0'!A62</f>
        <v>058</v>
      </c>
      <c r="B62" s="8">
        <f>'A3-999-92-16-7565-0-0'!B62</f>
        <v>38</v>
      </c>
      <c r="C62" s="23">
        <f>'A3-999-92-16-7565-0-0'!E62</f>
        <v>1</v>
      </c>
      <c r="D62" s="28">
        <f>IF('A3-999-92-16-7565-0-0'!E62=1,Vazao_agua_LHP_oxi!I62,"ND")</f>
        <v>1.5627155764307116E-6</v>
      </c>
      <c r="E62" s="28">
        <f>IF('A3-999-92-16-7565-0-0'!E62=1,Vazao_agua_LHP_comb!I62,"ND")</f>
        <v>1.3992677205083401E-6</v>
      </c>
      <c r="F62" s="28">
        <f>D62/'Dados teoricos e resumo geral'!$C$16-1</f>
        <v>-1.3341685184132368E-2</v>
      </c>
      <c r="G62" s="28">
        <f>E62/'Dados teoricos e resumo geral'!$C$17-1</f>
        <v>2.5014929339131076E-2</v>
      </c>
      <c r="H62" s="27">
        <f t="shared" si="0"/>
        <v>8.0374725339421777E-4</v>
      </c>
      <c r="I62" s="21">
        <f>'Dados teoricos e resumo geral'!$C$16</f>
        <v>1.5838467612998824E-6</v>
      </c>
      <c r="J62" s="21">
        <f>'Dados teoricos e resumo geral'!$C$17</f>
        <v>1.3651193562717229E-6</v>
      </c>
    </row>
    <row r="63" spans="1:10">
      <c r="A63" s="15" t="str">
        <f>'A3-999-92-16-7565-0-0'!A63</f>
        <v>059</v>
      </c>
      <c r="B63" s="8">
        <f>'A3-999-92-16-7565-0-0'!B63</f>
        <v>39</v>
      </c>
      <c r="C63" s="23">
        <f>'A3-999-92-16-7565-0-0'!E63</f>
        <v>0</v>
      </c>
      <c r="D63" s="8" t="str">
        <f>IF('A3-999-92-16-7565-0-0'!E63=1,Vazao_agua_LHP_oxi!I63,"ND")</f>
        <v>ND</v>
      </c>
      <c r="E63" s="8" t="str">
        <f>IF('A3-999-92-16-7565-0-0'!E63=1,Vazao_agua_LHP_comb!I63,"ND")</f>
        <v>ND</v>
      </c>
      <c r="F63" s="8" t="e">
        <f>D63/'Dados teoricos e resumo geral'!$C$16-1</f>
        <v>#VALUE!</v>
      </c>
      <c r="G63" s="8" t="e">
        <f>E63/'Dados teoricos e resumo geral'!$C$17-1</f>
        <v>#VALUE!</v>
      </c>
      <c r="H63" s="27" t="e">
        <f t="shared" si="0"/>
        <v>#VALUE!</v>
      </c>
      <c r="I63" s="21">
        <f>'Dados teoricos e resumo geral'!$C$16</f>
        <v>1.5838467612998824E-6</v>
      </c>
      <c r="J63" s="21">
        <f>'Dados teoricos e resumo geral'!$C$17</f>
        <v>1.3651193562717229E-6</v>
      </c>
    </row>
    <row r="64" spans="1:10">
      <c r="A64" s="15" t="str">
        <f>'A3-999-92-16-7565-0-0'!A64</f>
        <v>060</v>
      </c>
      <c r="B64" s="8">
        <f>'A3-999-92-16-7565-0-0'!B64</f>
        <v>40</v>
      </c>
      <c r="C64" s="23">
        <f>'A3-999-92-16-7565-0-0'!E64</f>
        <v>0</v>
      </c>
      <c r="D64" s="8" t="str">
        <f>IF('A3-999-92-16-7565-0-0'!E64=1,Vazao_agua_LHP_oxi!I64,"ND")</f>
        <v>ND</v>
      </c>
      <c r="E64" s="8" t="str">
        <f>IF('A3-999-92-16-7565-0-0'!E64=1,Vazao_agua_LHP_comb!I64,"ND")</f>
        <v>ND</v>
      </c>
      <c r="F64" s="8" t="e">
        <f>D64/'Dados teoricos e resumo geral'!$C$16-1</f>
        <v>#VALUE!</v>
      </c>
      <c r="G64" s="8" t="e">
        <f>E64/'Dados teoricos e resumo geral'!$C$17-1</f>
        <v>#VALUE!</v>
      </c>
      <c r="H64" s="27" t="e">
        <f t="shared" si="0"/>
        <v>#VALUE!</v>
      </c>
      <c r="I64" s="21">
        <f>'Dados teoricos e resumo geral'!$C$16</f>
        <v>1.5838467612998824E-6</v>
      </c>
      <c r="J64" s="21">
        <f>'Dados teoricos e resumo geral'!$C$17</f>
        <v>1.3651193562717229E-6</v>
      </c>
    </row>
    <row r="65" spans="1:10">
      <c r="A65" s="15" t="str">
        <f>'A3-999-92-16-7565-0-0'!A65</f>
        <v>061</v>
      </c>
      <c r="B65" s="8">
        <f>'A3-999-92-16-7565-0-0'!B65</f>
        <v>41</v>
      </c>
      <c r="C65" s="23">
        <f>'A3-999-92-16-7565-0-0'!E65</f>
        <v>1</v>
      </c>
      <c r="D65" s="28">
        <f>IF('A3-999-92-16-7565-0-0'!E65=1,Vazao_agua_LHP_oxi!I65,"ND")</f>
        <v>1.5868986770001704E-6</v>
      </c>
      <c r="E65" s="28">
        <f>IF('A3-999-92-16-7565-0-0'!E65=1,Vazao_agua_LHP_comb!I65,"ND")</f>
        <v>1.3251689404517473E-6</v>
      </c>
      <c r="F65" s="28">
        <f>D65/'Dados teoricos e resumo geral'!$C$16-1</f>
        <v>1.926900868732595E-3</v>
      </c>
      <c r="G65" s="28">
        <f>E65/'Dados teoricos e resumo geral'!$C$17-1</f>
        <v>-2.9265144938743104E-2</v>
      </c>
      <c r="H65" s="27">
        <f t="shared" si="0"/>
        <v>8.6016165524356353E-4</v>
      </c>
      <c r="I65" s="21">
        <f>'Dados teoricos e resumo geral'!$C$16</f>
        <v>1.5838467612998824E-6</v>
      </c>
      <c r="J65" s="21">
        <f>'Dados teoricos e resumo geral'!$C$17</f>
        <v>1.3651193562717229E-6</v>
      </c>
    </row>
    <row r="66" spans="1:10">
      <c r="A66" s="15" t="str">
        <f>'A3-999-92-16-7565-0-0'!A66</f>
        <v>062</v>
      </c>
      <c r="B66" s="8">
        <f>'A3-999-92-16-7565-0-0'!B66</f>
        <v>42</v>
      </c>
      <c r="C66" s="23">
        <f>'A3-999-92-16-7565-0-0'!E66</f>
        <v>1</v>
      </c>
      <c r="D66" s="28">
        <f>IF('A3-999-92-16-7565-0-0'!E66=1,Vazao_agua_LHP_oxi!I66,"ND")</f>
        <v>1.5584477565783336E-6</v>
      </c>
      <c r="E66" s="28">
        <f>IF('A3-999-92-16-7565-0-0'!E66=1,Vazao_agua_LHP_comb!I66,"ND")</f>
        <v>1.3728153770643266E-6</v>
      </c>
      <c r="F66" s="28">
        <f>D66/'Dados teoricos e resumo geral'!$C$16-1</f>
        <v>-1.6036276578110131E-2</v>
      </c>
      <c r="G66" s="28">
        <f>E66/'Dados teoricos e resumo geral'!$C$17-1</f>
        <v>5.6376175147221375E-3</v>
      </c>
      <c r="H66" s="27">
        <f t="shared" si="0"/>
        <v>2.8894489773194539E-4</v>
      </c>
      <c r="I66" s="21">
        <f>'Dados teoricos e resumo geral'!$C$16</f>
        <v>1.5838467612998824E-6</v>
      </c>
      <c r="J66" s="21">
        <f>'Dados teoricos e resumo geral'!$C$17</f>
        <v>1.3651193562717229E-6</v>
      </c>
    </row>
    <row r="67" spans="1:10">
      <c r="A67" s="15" t="str">
        <f>'A3-999-92-16-7565-0-0'!A67</f>
        <v>063</v>
      </c>
      <c r="B67" s="8">
        <f>'A3-999-92-16-7565-0-0'!B67</f>
        <v>43</v>
      </c>
      <c r="C67" s="23">
        <f>'A3-999-92-16-7565-0-0'!E67</f>
        <v>1</v>
      </c>
      <c r="D67" s="28">
        <f>IF('A3-999-92-16-7565-0-0'!E67=1,Vazao_agua_LHP_oxi!I67,"ND")</f>
        <v>1.5485701767791148E-6</v>
      </c>
      <c r="E67" s="28">
        <f>IF('A3-999-92-16-7565-0-0'!E67=1,Vazao_agua_LHP_comb!I67,"ND")</f>
        <v>1.3535049745382216E-6</v>
      </c>
      <c r="F67" s="28">
        <f>D67/'Dados teoricos e resumo geral'!$C$16-1</f>
        <v>-2.2272725735042465E-2</v>
      </c>
      <c r="G67" s="28">
        <f>E67/'Dados teoricos e resumo geral'!$C$17-1</f>
        <v>-8.5079606264036878E-3</v>
      </c>
      <c r="H67" s="27">
        <f t="shared" si="0"/>
        <v>5.6845970568885837E-4</v>
      </c>
      <c r="I67" s="21">
        <f>'Dados teoricos e resumo geral'!$C$16</f>
        <v>1.5838467612998824E-6</v>
      </c>
      <c r="J67" s="21">
        <f>'Dados teoricos e resumo geral'!$C$17</f>
        <v>1.3651193562717229E-6</v>
      </c>
    </row>
    <row r="68" spans="1:10">
      <c r="A68" s="15" t="str">
        <f>'A3-999-92-16-7565-0-0'!A68</f>
        <v>064</v>
      </c>
      <c r="B68" s="8">
        <f>'A3-999-92-16-7565-0-0'!B68</f>
        <v>44</v>
      </c>
      <c r="C68" s="23">
        <f>'A3-999-92-16-7565-0-0'!E68</f>
        <v>1</v>
      </c>
      <c r="D68" s="28">
        <f>IF('A3-999-92-16-7565-0-0'!E68=1,Vazao_agua_LHP_oxi!I68,"ND")</f>
        <v>1.5831182858015086E-6</v>
      </c>
      <c r="E68" s="28">
        <f>IF('A3-999-92-16-7565-0-0'!E68=1,Vazao_agua_LHP_comb!I68,"ND")</f>
        <v>1.3143100308222424E-6</v>
      </c>
      <c r="F68" s="28">
        <f>D68/'Dados teoricos e resumo geral'!$C$16-1</f>
        <v>-4.5994064335863616E-4</v>
      </c>
      <c r="G68" s="28">
        <f>E68/'Dados teoricos e resumo geral'!$C$17-1</f>
        <v>-3.7219694538831893E-2</v>
      </c>
      <c r="H68" s="27">
        <f t="shared" si="0"/>
        <v>1.3855172069593658E-3</v>
      </c>
      <c r="I68" s="21">
        <f>'Dados teoricos e resumo geral'!$C$16</f>
        <v>1.5838467612998824E-6</v>
      </c>
      <c r="J68" s="21">
        <f>'Dados teoricos e resumo geral'!$C$17</f>
        <v>1.3651193562717229E-6</v>
      </c>
    </row>
    <row r="69" spans="1:10">
      <c r="A69" s="15" t="str">
        <f>'A3-999-92-16-7565-0-0'!A69</f>
        <v>065</v>
      </c>
      <c r="B69" s="8">
        <f>'A3-999-92-16-7565-0-0'!B69</f>
        <v>45</v>
      </c>
      <c r="C69" s="23">
        <f>'A3-999-92-16-7565-0-0'!E69</f>
        <v>1</v>
      </c>
      <c r="D69" s="28">
        <f>IF('A3-999-92-16-7565-0-0'!E69=1,Vazao_agua_LHP_oxi!I69,"ND")</f>
        <v>1.5702614688496605E-6</v>
      </c>
      <c r="E69" s="28">
        <f>IF('A3-999-92-16-7565-0-0'!E69=1,Vazao_agua_LHP_comb!I69,"ND")</f>
        <v>1.2983758127058784E-6</v>
      </c>
      <c r="F69" s="28">
        <f>D69/'Dados teoricos e resumo geral'!$C$16-1</f>
        <v>-8.5774033083051426E-3</v>
      </c>
      <c r="G69" s="28">
        <f>E69/'Dados teoricos e resumo geral'!$C$17-1</f>
        <v>-4.8892093763967859E-2</v>
      </c>
      <c r="H69" s="27">
        <f t="shared" si="0"/>
        <v>2.4640086801379487E-3</v>
      </c>
      <c r="I69" s="21">
        <f>'Dados teoricos e resumo geral'!$C$16</f>
        <v>1.5838467612998824E-6</v>
      </c>
      <c r="J69" s="21">
        <f>'Dados teoricos e resumo geral'!$C$17</f>
        <v>1.3651193562717229E-6</v>
      </c>
    </row>
    <row r="70" spans="1:10">
      <c r="A70" s="15" t="str">
        <f>'A3-999-92-16-7565-0-0'!A70</f>
        <v>066</v>
      </c>
      <c r="B70" s="8">
        <f>'A3-999-92-16-7565-0-0'!B70</f>
        <v>46</v>
      </c>
      <c r="C70" s="23">
        <f>'A3-999-92-16-7565-0-0'!E70</f>
        <v>1</v>
      </c>
      <c r="D70" s="28">
        <f>IF('A3-999-92-16-7565-0-0'!E70=1,Vazao_agua_LHP_oxi!I70,"ND")</f>
        <v>1.6033829857370222E-6</v>
      </c>
      <c r="E70" s="28">
        <f>IF('A3-999-92-16-7565-0-0'!E70=1,Vazao_agua_LHP_comb!I70,"ND")</f>
        <v>1.3404010739294148E-6</v>
      </c>
      <c r="F70" s="28">
        <f>D70/'Dados teoricos e resumo geral'!$C$16-1</f>
        <v>1.2334668299038176E-2</v>
      </c>
      <c r="G70" s="28">
        <f>E70/'Dados teoricos e resumo geral'!$C$17-1</f>
        <v>-1.8107048463378406E-2</v>
      </c>
      <c r="H70" s="27">
        <f t="shared" si="0"/>
        <v>4.8000924610243161E-4</v>
      </c>
      <c r="I70" s="21">
        <f>'Dados teoricos e resumo geral'!$C$16</f>
        <v>1.5838467612998824E-6</v>
      </c>
      <c r="J70" s="21">
        <f>'Dados teoricos e resumo geral'!$C$17</f>
        <v>1.3651193562717229E-6</v>
      </c>
    </row>
    <row r="71" spans="1:10">
      <c r="A71" s="15" t="str">
        <f>'A3-999-92-16-7565-0-0'!A71</f>
        <v>067</v>
      </c>
      <c r="B71" s="8">
        <f>'A3-999-92-16-7565-0-0'!B71</f>
        <v>47</v>
      </c>
      <c r="C71" s="23">
        <f>'A3-999-92-16-7565-0-0'!E71</f>
        <v>0</v>
      </c>
      <c r="D71" s="8" t="str">
        <f>IF('A3-999-92-16-7565-0-0'!E71=1,Vazao_agua_LHP_oxi!I71,"ND")</f>
        <v>ND</v>
      </c>
      <c r="E71" s="8" t="str">
        <f>IF('A3-999-92-16-7565-0-0'!E71=1,Vazao_agua_LHP_comb!I71,"ND")</f>
        <v>ND</v>
      </c>
      <c r="F71" s="8" t="e">
        <f>D71/'Dados teoricos e resumo geral'!$C$16-1</f>
        <v>#VALUE!</v>
      </c>
      <c r="G71" s="8" t="e">
        <f>E71/'Dados teoricos e resumo geral'!$C$17-1</f>
        <v>#VALUE!</v>
      </c>
      <c r="H71" s="27" t="e">
        <f t="shared" si="0"/>
        <v>#VALUE!</v>
      </c>
      <c r="I71" s="21">
        <f>'Dados teoricos e resumo geral'!$C$16</f>
        <v>1.5838467612998824E-6</v>
      </c>
      <c r="J71" s="21">
        <f>'Dados teoricos e resumo geral'!$C$17</f>
        <v>1.3651193562717229E-6</v>
      </c>
    </row>
    <row r="72" spans="1:10">
      <c r="A72" s="15" t="str">
        <f>'A3-999-92-16-7565-0-0'!A72</f>
        <v>068</v>
      </c>
      <c r="B72" s="8">
        <f>'A3-999-92-16-7565-0-0'!B72</f>
        <v>48</v>
      </c>
      <c r="C72" s="23">
        <f>'A3-999-92-16-7565-0-0'!E72</f>
        <v>1</v>
      </c>
      <c r="D72" s="28">
        <f>IF('A3-999-92-16-7565-0-0'!E72=1,Vazao_agua_LHP_oxi!I72,"ND")</f>
        <v>1.5824122953741242E-6</v>
      </c>
      <c r="E72" s="28">
        <f>IF('A3-999-92-16-7565-0-0'!E72=1,Vazao_agua_LHP_comb!I72,"ND")</f>
        <v>1.6013863732589399E-6</v>
      </c>
      <c r="F72" s="28">
        <f>D72/'Dados teoricos e resumo geral'!$C$16-1</f>
        <v>-9.0568479275154878E-4</v>
      </c>
      <c r="G72" s="28">
        <f>E72/'Dados teoricos e resumo geral'!$C$17-1</f>
        <v>0.17307425603610649</v>
      </c>
      <c r="H72" s="27">
        <f t="shared" si="0"/>
        <v>2.9955518367395566E-2</v>
      </c>
      <c r="I72" s="21">
        <f>'Dados teoricos e resumo geral'!$C$16</f>
        <v>1.5838467612998824E-6</v>
      </c>
      <c r="J72" s="21">
        <f>'Dados teoricos e resumo geral'!$C$17</f>
        <v>1.3651193562717229E-6</v>
      </c>
    </row>
    <row r="73" spans="1:10">
      <c r="A73" s="15" t="str">
        <f>'A3-999-92-16-7565-0-0'!A73</f>
        <v>069</v>
      </c>
      <c r="B73" s="8">
        <f>'A3-999-92-16-7565-0-0'!B73</f>
        <v>49</v>
      </c>
      <c r="C73" s="23">
        <f>'A3-999-92-16-7565-0-0'!E73</f>
        <v>1</v>
      </c>
      <c r="D73" s="28">
        <f>IF('A3-999-92-16-7565-0-0'!E73=1,Vazao_agua_LHP_oxi!I73,"ND")</f>
        <v>1.5547122048922653E-6</v>
      </c>
      <c r="E73" s="28">
        <f>IF('A3-999-92-16-7565-0-0'!E73=1,Vazao_agua_LHP_comb!I73,"ND")</f>
        <v>1.3124612832730798E-6</v>
      </c>
      <c r="F73" s="28">
        <f>D73/'Dados teoricos e resumo geral'!$C$16-1</f>
        <v>-1.8394807578295036E-2</v>
      </c>
      <c r="G73" s="28">
        <f>E73/'Dados teoricos e resumo geral'!$C$17-1</f>
        <v>-3.8573969929235674E-2</v>
      </c>
      <c r="H73" s="27">
        <f t="shared" si="0"/>
        <v>1.8263201019440784E-3</v>
      </c>
      <c r="I73" s="21">
        <f>'Dados teoricos e resumo geral'!$C$16</f>
        <v>1.5838467612998824E-6</v>
      </c>
      <c r="J73" s="21">
        <f>'Dados teoricos e resumo geral'!$C$17</f>
        <v>1.3651193562717229E-6</v>
      </c>
    </row>
    <row r="74" spans="1:10">
      <c r="A74" s="15" t="str">
        <f>'A3-999-92-16-7565-0-0'!A74</f>
        <v>070</v>
      </c>
      <c r="B74" s="8">
        <f>'A3-999-92-16-7565-0-0'!B74</f>
        <v>50</v>
      </c>
      <c r="C74" s="23">
        <f>'A3-999-92-16-7565-0-0'!E74</f>
        <v>1</v>
      </c>
      <c r="D74" s="28">
        <f>IF('A3-999-92-16-7565-0-0'!E74=1,Vazao_agua_LHP_oxi!I74,"ND")</f>
        <v>1.5782502888962588E-6</v>
      </c>
      <c r="E74" s="28">
        <f>IF('A3-999-92-16-7565-0-0'!E74=1,Vazao_agua_LHP_comb!I74,"ND")</f>
        <v>1.3281421479759053E-6</v>
      </c>
      <c r="F74" s="28">
        <f>D74/'Dados teoricos e resumo geral'!$C$16-1</f>
        <v>-3.5334683508336795E-3</v>
      </c>
      <c r="G74" s="28">
        <f>E74/'Dados teoricos e resumo geral'!$C$17-1</f>
        <v>-2.7087161372325697E-2</v>
      </c>
      <c r="H74" s="27">
        <f t="shared" si="0"/>
        <v>7.4619970979675665E-4</v>
      </c>
      <c r="I74" s="21">
        <f>'Dados teoricos e resumo geral'!$C$16</f>
        <v>1.5838467612998824E-6</v>
      </c>
      <c r="J74" s="21">
        <f>'Dados teoricos e resumo geral'!$C$17</f>
        <v>1.3651193562717229E-6</v>
      </c>
    </row>
    <row r="75" spans="1:10">
      <c r="A75" s="15" t="str">
        <f>'A3-999-92-16-7565-0-0'!A75</f>
        <v>071</v>
      </c>
      <c r="B75" s="8">
        <f>'A3-999-92-16-7565-0-0'!B75</f>
        <v>51</v>
      </c>
      <c r="C75" s="23">
        <f>'A3-999-92-16-7565-0-0'!E75</f>
        <v>1</v>
      </c>
      <c r="D75" s="28">
        <f>IF('A3-999-92-16-7565-0-0'!E75=1,Vazao_agua_LHP_oxi!I75,"ND")</f>
        <v>1.5218996937987049E-6</v>
      </c>
      <c r="E75" s="28">
        <f>IF('A3-999-92-16-7565-0-0'!E75=1,Vazao_agua_LHP_comb!I75,"ND")</f>
        <v>1.324140712060003E-6</v>
      </c>
      <c r="F75" s="28">
        <f>D75/'Dados teoricos e resumo geral'!$C$16-1</f>
        <v>-3.9111780896238235E-2</v>
      </c>
      <c r="G75" s="28">
        <f>E75/'Dados teoricos e resumo geral'!$C$17-1</f>
        <v>-3.0018359950324536E-2</v>
      </c>
      <c r="H75" s="27">
        <f t="shared" si="0"/>
        <v>2.4308333389825945E-3</v>
      </c>
      <c r="I75" s="21">
        <f>'Dados teoricos e resumo geral'!$C$16</f>
        <v>1.5838467612998824E-6</v>
      </c>
      <c r="J75" s="21">
        <f>'Dados teoricos e resumo geral'!$C$17</f>
        <v>1.3651193562717229E-6</v>
      </c>
    </row>
    <row r="76" spans="1:10">
      <c r="A76" s="15" t="str">
        <f>'A3-999-92-16-7565-0-0'!A76</f>
        <v>072</v>
      </c>
      <c r="B76" s="8">
        <f>'A3-999-92-16-7565-0-0'!B76</f>
        <v>52</v>
      </c>
      <c r="C76" s="23">
        <f>'A3-999-92-16-7565-0-0'!E76</f>
        <v>1</v>
      </c>
      <c r="D76" s="28">
        <f>IF('A3-999-92-16-7565-0-0'!E76=1,Vazao_agua_LHP_oxi!I76,"ND")</f>
        <v>1.5707741484869102E-6</v>
      </c>
      <c r="E76" s="28">
        <f>IF('A3-999-92-16-7565-0-0'!E76=1,Vazao_agua_LHP_comb!I76,"ND")</f>
        <v>1.3353351097311065E-6</v>
      </c>
      <c r="F76" s="28">
        <f>D76/'Dados teoricos e resumo geral'!$C$16-1</f>
        <v>-8.2537106066014054E-3</v>
      </c>
      <c r="G76" s="28">
        <f>E76/'Dados teoricos e resumo geral'!$C$17-1</f>
        <v>-2.1818053054320607E-2</v>
      </c>
      <c r="H76" s="27">
        <f t="shared" si="0"/>
        <v>5.4415117785867331E-4</v>
      </c>
      <c r="I76" s="21">
        <f>'Dados teoricos e resumo geral'!$C$16</f>
        <v>1.5838467612998824E-6</v>
      </c>
      <c r="J76" s="21">
        <f>'Dados teoricos e resumo geral'!$C$17</f>
        <v>1.3651193562717229E-6</v>
      </c>
    </row>
    <row r="77" spans="1:10">
      <c r="A77" s="15" t="str">
        <f>'A3-999-92-16-7565-0-0'!A77</f>
        <v>073</v>
      </c>
      <c r="B77" s="8">
        <f>'A3-999-92-16-7565-0-0'!B77</f>
        <v>53</v>
      </c>
      <c r="C77" s="23">
        <f>'A3-999-92-16-7565-0-0'!E77</f>
        <v>1</v>
      </c>
      <c r="D77" s="28">
        <f>IF('A3-999-92-16-7565-0-0'!E77=1,Vazao_agua_LHP_oxi!I77,"ND")</f>
        <v>1.5115606914829785E-6</v>
      </c>
      <c r="E77" s="28">
        <f>IF('A3-999-92-16-7565-0-0'!E77=1,Vazao_agua_LHP_comb!I77,"ND")</f>
        <v>1.3712248552245247E-6</v>
      </c>
      <c r="F77" s="28">
        <f>D77/'Dados teoricos e resumo geral'!$C$16-1</f>
        <v>-4.5639560330683615E-2</v>
      </c>
      <c r="G77" s="28">
        <f>E77/'Dados teoricos e resumo geral'!$C$17-1</f>
        <v>4.4725019279461264E-3</v>
      </c>
      <c r="H77" s="27">
        <f t="shared" si="0"/>
        <v>2.1029727406735913E-3</v>
      </c>
      <c r="I77" s="21">
        <f>'Dados teoricos e resumo geral'!$C$16</f>
        <v>1.5838467612998824E-6</v>
      </c>
      <c r="J77" s="21">
        <f>'Dados teoricos e resumo geral'!$C$17</f>
        <v>1.3651193562717229E-6</v>
      </c>
    </row>
    <row r="78" spans="1:10">
      <c r="A78" s="15" t="str">
        <f>'A3-999-92-16-7565-0-0'!A78</f>
        <v>074</v>
      </c>
      <c r="B78" s="8">
        <f>'A3-999-92-16-7565-0-0'!B78</f>
        <v>54</v>
      </c>
      <c r="C78" s="23">
        <f>'A3-999-92-16-7565-0-0'!E78</f>
        <v>0</v>
      </c>
      <c r="D78" s="8" t="str">
        <f>IF('A3-999-92-16-7565-0-0'!E78=1,Vazao_agua_LHP_oxi!I78,"ND")</f>
        <v>ND</v>
      </c>
      <c r="E78" s="8" t="str">
        <f>IF('A3-999-92-16-7565-0-0'!E78=1,Vazao_agua_LHP_comb!I78,"ND")</f>
        <v>ND</v>
      </c>
      <c r="F78" s="8" t="e">
        <f>D78/'Dados teoricos e resumo geral'!$C$16-1</f>
        <v>#VALUE!</v>
      </c>
      <c r="G78" s="8" t="e">
        <f>E78/'Dados teoricos e resumo geral'!$C$17-1</f>
        <v>#VALUE!</v>
      </c>
      <c r="H78" s="27" t="e">
        <f t="shared" si="0"/>
        <v>#VALUE!</v>
      </c>
      <c r="I78" s="21">
        <f>'Dados teoricos e resumo geral'!$C$16</f>
        <v>1.5838467612998824E-6</v>
      </c>
      <c r="J78" s="21">
        <f>'Dados teoricos e resumo geral'!$C$17</f>
        <v>1.3651193562717229E-6</v>
      </c>
    </row>
    <row r="79" spans="1:10">
      <c r="A79" s="15" t="str">
        <f>'A3-999-92-16-7565-0-0'!A79</f>
        <v>075</v>
      </c>
      <c r="B79" s="8">
        <f>'A3-999-92-16-7565-0-0'!B79</f>
        <v>55</v>
      </c>
      <c r="C79" s="23">
        <f>'A3-999-92-16-7565-0-0'!E79</f>
        <v>0</v>
      </c>
      <c r="D79" s="8" t="str">
        <f>IF('A3-999-92-16-7565-0-0'!E79=1,Vazao_agua_LHP_oxi!I79,"ND")</f>
        <v>ND</v>
      </c>
      <c r="E79" s="8" t="str">
        <f>IF('A3-999-92-16-7565-0-0'!E79=1,Vazao_agua_LHP_comb!I79,"ND")</f>
        <v>ND</v>
      </c>
      <c r="F79" s="8" t="e">
        <f>D79/'Dados teoricos e resumo geral'!$C$16-1</f>
        <v>#VALUE!</v>
      </c>
      <c r="G79" s="8" t="e">
        <f>E79/'Dados teoricos e resumo geral'!$C$17-1</f>
        <v>#VALUE!</v>
      </c>
      <c r="H79" s="27" t="e">
        <f t="shared" si="0"/>
        <v>#VALUE!</v>
      </c>
      <c r="I79" s="21">
        <f>'Dados teoricos e resumo geral'!$C$16</f>
        <v>1.5838467612998824E-6</v>
      </c>
      <c r="J79" s="21">
        <f>'Dados teoricos e resumo geral'!$C$17</f>
        <v>1.3651193562717229E-6</v>
      </c>
    </row>
    <row r="80" spans="1:10">
      <c r="A80" s="15" t="str">
        <f>'A3-999-92-16-7565-0-0'!A80</f>
        <v>076</v>
      </c>
      <c r="B80" s="8">
        <f>'A3-999-92-16-7565-0-0'!B80</f>
        <v>56</v>
      </c>
      <c r="C80" s="23">
        <f>'A3-999-92-16-7565-0-0'!E80</f>
        <v>1</v>
      </c>
      <c r="D80" s="28">
        <f>IF('A3-999-92-16-7565-0-0'!E80=1,Vazao_agua_LHP_oxi!I80,"ND")</f>
        <v>1.5607685376044371E-6</v>
      </c>
      <c r="E80" s="28">
        <f>IF('A3-999-92-16-7565-0-0'!E80=1,Vazao_agua_LHP_comb!I80,"ND")</f>
        <v>1.3768796143798821E-6</v>
      </c>
      <c r="F80" s="28">
        <f>D80/'Dados teoricos e resumo geral'!$C$16-1</f>
        <v>-1.4570995287766841E-2</v>
      </c>
      <c r="G80" s="28">
        <f>E80/'Dados teoricos e resumo geral'!$C$17-1</f>
        <v>8.6148204214739899E-3</v>
      </c>
      <c r="H80" s="27">
        <f t="shared" si="0"/>
        <v>2.8652903457036881E-4</v>
      </c>
      <c r="I80" s="21">
        <f>'Dados teoricos e resumo geral'!$C$16</f>
        <v>1.5838467612998824E-6</v>
      </c>
      <c r="J80" s="21">
        <f>'Dados teoricos e resumo geral'!$C$17</f>
        <v>1.3651193562717229E-6</v>
      </c>
    </row>
    <row r="81" spans="1:10">
      <c r="A81" s="15" t="str">
        <f>'A3-999-92-16-7565-0-0'!A81</f>
        <v>077</v>
      </c>
      <c r="B81" s="8">
        <f>'A3-999-92-16-7565-0-0'!B81</f>
        <v>57</v>
      </c>
      <c r="C81" s="23">
        <f>'A3-999-92-16-7565-0-0'!E81</f>
        <v>1</v>
      </c>
      <c r="D81" s="28">
        <f>IF('A3-999-92-16-7565-0-0'!E81=1,Vazao_agua_LHP_oxi!I81,"ND")</f>
        <v>1.5804341195016552E-6</v>
      </c>
      <c r="E81" s="28">
        <f>IF('A3-999-92-16-7565-0-0'!E81=1,Vazao_agua_LHP_comb!I81,"ND")</f>
        <v>1.3242578732632557E-6</v>
      </c>
      <c r="F81" s="28">
        <f>D81/'Dados teoricos e resumo geral'!$C$16-1</f>
        <v>-2.154654024374425E-3</v>
      </c>
      <c r="G81" s="28">
        <f>E81/'Dados teoricos e resumo geral'!$C$17-1</f>
        <v>-2.9932535071558908E-2</v>
      </c>
      <c r="H81" s="27">
        <f t="shared" si="0"/>
        <v>9.0059918977485694E-4</v>
      </c>
      <c r="I81" s="21">
        <f>'Dados teoricos e resumo geral'!$C$16</f>
        <v>1.5838467612998824E-6</v>
      </c>
      <c r="J81" s="21">
        <f>'Dados teoricos e resumo geral'!$C$17</f>
        <v>1.3651193562717229E-6</v>
      </c>
    </row>
    <row r="82" spans="1:10">
      <c r="A82" s="15" t="str">
        <f>'A3-999-92-16-7565-0-0'!A82</f>
        <v>078</v>
      </c>
      <c r="B82" s="8">
        <f>'A3-999-92-16-7565-0-0'!B82</f>
        <v>58</v>
      </c>
      <c r="C82" s="23">
        <f>'A3-999-92-16-7565-0-0'!E82</f>
        <v>0</v>
      </c>
      <c r="D82" s="8" t="str">
        <f>IF('A3-999-92-16-7565-0-0'!E82=1,Vazao_agua_LHP_oxi!I82,"ND")</f>
        <v>ND</v>
      </c>
      <c r="E82" s="8" t="str">
        <f>IF('A3-999-92-16-7565-0-0'!E82=1,Vazao_agua_LHP_comb!I82,"ND")</f>
        <v>ND</v>
      </c>
      <c r="F82" s="8" t="e">
        <f>D82/'Dados teoricos e resumo geral'!$C$16-1</f>
        <v>#VALUE!</v>
      </c>
      <c r="G82" s="8" t="e">
        <f>E82/'Dados teoricos e resumo geral'!$C$17-1</f>
        <v>#VALUE!</v>
      </c>
      <c r="H82" s="27" t="e">
        <f t="shared" si="0"/>
        <v>#VALUE!</v>
      </c>
      <c r="I82" s="21">
        <f>'Dados teoricos e resumo geral'!$C$16</f>
        <v>1.5838467612998824E-6</v>
      </c>
      <c r="J82" s="21">
        <f>'Dados teoricos e resumo geral'!$C$17</f>
        <v>1.3651193562717229E-6</v>
      </c>
    </row>
    <row r="83" spans="1:10">
      <c r="A83" s="15" t="str">
        <f>'A3-999-92-16-7565-0-0'!A83</f>
        <v>079</v>
      </c>
      <c r="B83" s="8">
        <f>'A3-999-92-16-7565-0-0'!B83</f>
        <v>59</v>
      </c>
      <c r="C83" s="23">
        <f>'A3-999-92-16-7565-0-0'!E83</f>
        <v>0</v>
      </c>
      <c r="D83" s="8" t="str">
        <f>IF('A3-999-92-16-7565-0-0'!E83=1,Vazao_agua_LHP_oxi!I83,"ND")</f>
        <v>ND</v>
      </c>
      <c r="E83" s="8" t="str">
        <f>IF('A3-999-92-16-7565-0-0'!E83=1,Vazao_agua_LHP_comb!I83,"ND")</f>
        <v>ND</v>
      </c>
      <c r="F83" s="8" t="e">
        <f>D83/'Dados teoricos e resumo geral'!$C$16-1</f>
        <v>#VALUE!</v>
      </c>
      <c r="G83" s="8" t="e">
        <f>E83/'Dados teoricos e resumo geral'!$C$17-1</f>
        <v>#VALUE!</v>
      </c>
      <c r="H83" s="27" t="e">
        <f t="shared" si="0"/>
        <v>#VALUE!</v>
      </c>
      <c r="I83" s="21">
        <f>'Dados teoricos e resumo geral'!$C$16</f>
        <v>1.5838467612998824E-6</v>
      </c>
      <c r="J83" s="21">
        <f>'Dados teoricos e resumo geral'!$C$17</f>
        <v>1.3651193562717229E-6</v>
      </c>
    </row>
    <row r="84" spans="1:10">
      <c r="A84" s="15" t="str">
        <f>'A3-999-92-16-7565-0-0'!A84</f>
        <v>080</v>
      </c>
      <c r="B84" s="8">
        <f>'A3-999-92-16-7565-0-0'!B84</f>
        <v>60</v>
      </c>
      <c r="C84" s="23">
        <f>'A3-999-92-16-7565-0-0'!E84</f>
        <v>1</v>
      </c>
      <c r="D84" s="28">
        <f>IF('A3-999-92-16-7565-0-0'!E84=1,Vazao_agua_LHP_oxi!I84,"ND")</f>
        <v>1.5676847388959323E-6</v>
      </c>
      <c r="E84" s="28">
        <f>IF('A3-999-92-16-7565-0-0'!E84=1,Vazao_agua_LHP_comb!I84,"ND")</f>
        <v>1.3462224679139424E-6</v>
      </c>
      <c r="F84" s="28">
        <f>D84/'Dados teoricos e resumo geral'!$C$16-1</f>
        <v>-1.0204284151003162E-2</v>
      </c>
      <c r="G84" s="28">
        <f>E84/'Dados teoricos e resumo geral'!$C$17-1</f>
        <v>-1.3842663845445524E-2</v>
      </c>
      <c r="H84" s="27">
        <f t="shared" si="0"/>
        <v>2.9574675737241901E-4</v>
      </c>
      <c r="I84" s="21">
        <f>'Dados teoricos e resumo geral'!$C$16</f>
        <v>1.5838467612998824E-6</v>
      </c>
      <c r="J84" s="21">
        <f>'Dados teoricos e resumo geral'!$C$17</f>
        <v>1.3651193562717229E-6</v>
      </c>
    </row>
    <row r="85" spans="1:10">
      <c r="A85" s="15" t="str">
        <f>'A3-999-92-16-7565-0-0'!A85</f>
        <v>081</v>
      </c>
      <c r="B85" s="8">
        <f>'A3-999-92-16-7565-0-0'!B85</f>
        <v>61</v>
      </c>
      <c r="C85" s="23">
        <f>'A3-999-92-16-7565-0-0'!E85</f>
        <v>1</v>
      </c>
      <c r="D85" s="28">
        <f>IF('A3-999-92-16-7565-0-0'!E85=1,Vazao_agua_LHP_oxi!I85,"ND")</f>
        <v>1.5795041068124712E-6</v>
      </c>
      <c r="E85" s="28">
        <f>IF('A3-999-92-16-7565-0-0'!E85=1,Vazao_agua_LHP_comb!I85,"ND")</f>
        <v>1.3850677779396628E-6</v>
      </c>
      <c r="F85" s="28">
        <f>D85/'Dados teoricos e resumo geral'!$C$16-1</f>
        <v>-2.7418400526620923E-3</v>
      </c>
      <c r="G85" s="28">
        <f>E85/'Dados teoricos e resumo geral'!$C$17-1</f>
        <v>1.461295056457268E-2</v>
      </c>
      <c r="H85" s="27">
        <f t="shared" si="0"/>
        <v>2.2105601107702706E-4</v>
      </c>
      <c r="I85" s="21">
        <f>'Dados teoricos e resumo geral'!$C$16</f>
        <v>1.5838467612998824E-6</v>
      </c>
      <c r="J85" s="21">
        <f>'Dados teoricos e resumo geral'!$C$17</f>
        <v>1.3651193562717229E-6</v>
      </c>
    </row>
    <row r="86" spans="1:10">
      <c r="A86" s="15" t="str">
        <f>'A3-999-92-16-7565-0-0'!A86</f>
        <v>082</v>
      </c>
      <c r="B86" s="8">
        <f>'A3-999-92-16-7565-0-0'!B86</f>
        <v>62</v>
      </c>
      <c r="C86" s="23">
        <f>'A3-999-92-16-7565-0-0'!E86</f>
        <v>1</v>
      </c>
      <c r="D86" s="28">
        <f>IF('A3-999-92-16-7565-0-0'!E86=1,Vazao_agua_LHP_oxi!I86,"ND")</f>
        <v>1.5861725833596416E-6</v>
      </c>
      <c r="E86" s="28">
        <f>IF('A3-999-92-16-7565-0-0'!E86=1,Vazao_agua_LHP_comb!I86,"ND")</f>
        <v>1.443311943940548E-6</v>
      </c>
      <c r="F86" s="28">
        <f>D86/'Dados teoricos e resumo geral'!$C$16-1</f>
        <v>1.4684640689925921E-3</v>
      </c>
      <c r="G86" s="28">
        <f>E86/'Dados teoricos e resumo geral'!$C$17-1</f>
        <v>5.727893851155752E-2</v>
      </c>
      <c r="H86" s="27">
        <f t="shared" si="0"/>
        <v>3.2830331837327095E-3</v>
      </c>
      <c r="I86" s="21">
        <f>'Dados teoricos e resumo geral'!$C$16</f>
        <v>1.5838467612998824E-6</v>
      </c>
      <c r="J86" s="21">
        <f>'Dados teoricos e resumo geral'!$C$17</f>
        <v>1.3651193562717229E-6</v>
      </c>
    </row>
    <row r="87" spans="1:10">
      <c r="A87" s="15" t="str">
        <f>'A3-999-92-16-7565-0-0'!A87</f>
        <v>083</v>
      </c>
      <c r="B87" s="8">
        <f>'A3-999-92-16-7565-0-0'!B87</f>
        <v>63</v>
      </c>
      <c r="C87" s="23">
        <f>'A3-999-92-16-7565-0-0'!E87</f>
        <v>1</v>
      </c>
      <c r="D87" s="28">
        <f>IF('A3-999-92-16-7565-0-0'!E87=1,Vazao_agua_LHP_oxi!I87,"ND")</f>
        <v>1.5713114163469517E-6</v>
      </c>
      <c r="E87" s="28">
        <f>IF('A3-999-92-16-7565-0-0'!E87=1,Vazao_agua_LHP_comb!I87,"ND")</f>
        <v>1.3611240061904171E-6</v>
      </c>
      <c r="F87" s="28">
        <f>D87/'Dados teoricos e resumo geral'!$C$16-1</f>
        <v>-7.914493535121303E-3</v>
      </c>
      <c r="G87" s="28">
        <f>E87/'Dados teoricos e resumo geral'!$C$17-1</f>
        <v>-2.9267404809331099E-3</v>
      </c>
      <c r="H87" s="27">
        <f t="shared" si="0"/>
        <v>7.1205017760209475E-5</v>
      </c>
      <c r="I87" s="21">
        <f>'Dados teoricos e resumo geral'!$C$16</f>
        <v>1.5838467612998824E-6</v>
      </c>
      <c r="J87" s="21">
        <f>'Dados teoricos e resumo geral'!$C$17</f>
        <v>1.3651193562717229E-6</v>
      </c>
    </row>
    <row r="88" spans="1:10">
      <c r="A88" s="15" t="str">
        <f>'A3-999-92-16-7565-0-0'!A88</f>
        <v>084</v>
      </c>
      <c r="B88" s="8">
        <f>'A3-999-92-16-7565-0-0'!B88</f>
        <v>64</v>
      </c>
      <c r="C88" s="23">
        <f>'A3-999-92-16-7565-0-0'!E88</f>
        <v>0</v>
      </c>
      <c r="D88" s="8" t="str">
        <f>IF('A3-999-92-16-7565-0-0'!E88=1,Vazao_agua_LHP_oxi!I88,"ND")</f>
        <v>ND</v>
      </c>
      <c r="E88" s="8" t="str">
        <f>IF('A3-999-92-16-7565-0-0'!E88=1,Vazao_agua_LHP_comb!I88,"ND")</f>
        <v>ND</v>
      </c>
      <c r="F88" s="8" t="e">
        <f>D88/'Dados teoricos e resumo geral'!$C$16-1</f>
        <v>#VALUE!</v>
      </c>
      <c r="G88" s="8" t="e">
        <f>E88/'Dados teoricos e resumo geral'!$C$17-1</f>
        <v>#VALUE!</v>
      </c>
      <c r="H88" s="27" t="e">
        <f t="shared" si="0"/>
        <v>#VALUE!</v>
      </c>
      <c r="I88" s="21">
        <f>'Dados teoricos e resumo geral'!$C$16</f>
        <v>1.5838467612998824E-6</v>
      </c>
      <c r="J88" s="21">
        <f>'Dados teoricos e resumo geral'!$C$17</f>
        <v>1.3651193562717229E-6</v>
      </c>
    </row>
    <row r="89" spans="1:10">
      <c r="A89" s="15" t="str">
        <f>'A3-999-92-16-7565-0-0'!A89</f>
        <v>085</v>
      </c>
      <c r="B89" s="8">
        <f>'A3-999-92-16-7565-0-0'!B89</f>
        <v>65</v>
      </c>
      <c r="C89" s="23">
        <f>'A3-999-92-16-7565-0-0'!E89</f>
        <v>1</v>
      </c>
      <c r="D89" s="28">
        <f>IF('A3-999-92-16-7565-0-0'!E89=1,Vazao_agua_LHP_oxi!I89,"ND")</f>
        <v>1.5870084626797935E-6</v>
      </c>
      <c r="E89" s="28">
        <f>IF('A3-999-92-16-7565-0-0'!E89=1,Vazao_agua_LHP_comb!I89,"ND")</f>
        <v>1.476199979528225E-6</v>
      </c>
      <c r="F89" s="28">
        <f>D89/'Dados teoricos e resumo geral'!$C$16-1</f>
        <v>1.9962167156348798E-3</v>
      </c>
      <c r="G89" s="28">
        <f>E89/'Dados teoricos e resumo geral'!$C$17-1</f>
        <v>8.1370630887451778E-2</v>
      </c>
      <c r="H89" s="27">
        <f t="shared" si="0"/>
        <v>6.6251644521977014E-3</v>
      </c>
      <c r="I89" s="21">
        <f>'Dados teoricos e resumo geral'!$C$16</f>
        <v>1.5838467612998824E-6</v>
      </c>
      <c r="J89" s="21">
        <f>'Dados teoricos e resumo geral'!$C$17</f>
        <v>1.3651193562717229E-6</v>
      </c>
    </row>
    <row r="90" spans="1:10">
      <c r="A90" s="15" t="str">
        <f>'A3-999-92-16-7565-0-0'!A90</f>
        <v>086</v>
      </c>
      <c r="B90" s="8">
        <f>'A3-999-92-16-7565-0-0'!B90</f>
        <v>66</v>
      </c>
      <c r="C90" s="23">
        <f>'A3-999-92-16-7565-0-0'!E90</f>
        <v>1</v>
      </c>
      <c r="D90" s="28">
        <f>IF('A3-999-92-16-7565-0-0'!E90=1,Vazao_agua_LHP_oxi!I90,"ND")</f>
        <v>1.5320995002155205E-6</v>
      </c>
      <c r="E90" s="28">
        <f>IF('A3-999-92-16-7565-0-0'!E90=1,Vazao_agua_LHP_comb!I90,"ND")</f>
        <v>1.4349158513451575E-6</v>
      </c>
      <c r="F90" s="28">
        <f>D90/'Dados teoricos e resumo geral'!$C$16-1</f>
        <v>-3.2671886162706887E-2</v>
      </c>
      <c r="G90" s="28">
        <f>E90/'Dados teoricos e resumo geral'!$C$17-1</f>
        <v>5.1128492723197416E-2</v>
      </c>
      <c r="H90" s="27">
        <f t="shared" si="0"/>
        <v>3.6815749135749288E-3</v>
      </c>
      <c r="I90" s="21">
        <f>'Dados teoricos e resumo geral'!$C$16</f>
        <v>1.5838467612998824E-6</v>
      </c>
      <c r="J90" s="21">
        <f>'Dados teoricos e resumo geral'!$C$17</f>
        <v>1.3651193562717229E-6</v>
      </c>
    </row>
    <row r="91" spans="1:10">
      <c r="A91" s="15" t="str">
        <f>'A3-999-92-16-7565-0-0'!A91</f>
        <v>087</v>
      </c>
      <c r="B91" s="8">
        <f>'A3-999-92-16-7565-0-0'!B91</f>
        <v>67</v>
      </c>
      <c r="C91" s="23">
        <f>'A3-999-92-16-7565-0-0'!E91</f>
        <v>1</v>
      </c>
      <c r="D91" s="28">
        <f>IF('A3-999-92-16-7565-0-0'!E91=1,Vazao_agua_LHP_oxi!I91,"ND")</f>
        <v>1.5578427853076443E-6</v>
      </c>
      <c r="E91" s="28">
        <f>IF('A3-999-92-16-7565-0-0'!E91=1,Vazao_agua_LHP_comb!I91,"ND")</f>
        <v>1.4086324574702588E-6</v>
      </c>
      <c r="F91" s="28">
        <f>D91/'Dados teoricos e resumo geral'!$C$16-1</f>
        <v>-1.6418239837101556E-2</v>
      </c>
      <c r="G91" s="28">
        <f>E91/'Dados teoricos e resumo geral'!$C$17-1</f>
        <v>3.1874942655105709E-2</v>
      </c>
      <c r="H91" s="27">
        <f t="shared" si="0"/>
        <v>1.2855705686148659E-3</v>
      </c>
      <c r="I91" s="21">
        <f>'Dados teoricos e resumo geral'!$C$16</f>
        <v>1.5838467612998824E-6</v>
      </c>
      <c r="J91" s="21">
        <f>'Dados teoricos e resumo geral'!$C$17</f>
        <v>1.3651193562717229E-6</v>
      </c>
    </row>
    <row r="92" spans="1:10">
      <c r="A92" s="15" t="str">
        <f>'A3-999-92-16-7565-0-0'!A92</f>
        <v>088</v>
      </c>
      <c r="B92" s="8">
        <f>'A3-999-92-16-7565-0-0'!B92</f>
        <v>68</v>
      </c>
      <c r="C92" s="23">
        <f>'A3-999-92-16-7565-0-0'!E92</f>
        <v>1</v>
      </c>
      <c r="D92" s="28">
        <f>IF('A3-999-92-16-7565-0-0'!E92=1,Vazao_agua_LHP_oxi!I92,"ND")</f>
        <v>1.5691025127895312E-6</v>
      </c>
      <c r="E92" s="28">
        <f>IF('A3-999-92-16-7565-0-0'!E92=1,Vazao_agua_LHP_comb!I92,"ND")</f>
        <v>1.3507008439790926E-6</v>
      </c>
      <c r="F92" s="28">
        <f>D92/'Dados teoricos e resumo geral'!$C$16-1</f>
        <v>-9.3091382768938358E-3</v>
      </c>
      <c r="G92" s="28">
        <f>E92/'Dados teoricos e resumo geral'!$C$17-1</f>
        <v>-1.0562089114323769E-2</v>
      </c>
      <c r="H92" s="27">
        <f t="shared" si="0"/>
        <v>1.982177819172466E-4</v>
      </c>
      <c r="I92" s="21">
        <f>'Dados teoricos e resumo geral'!$C$16</f>
        <v>1.5838467612998824E-6</v>
      </c>
      <c r="J92" s="21">
        <f>'Dados teoricos e resumo geral'!$C$17</f>
        <v>1.3651193562717229E-6</v>
      </c>
    </row>
    <row r="93" spans="1:10">
      <c r="A93" s="15" t="str">
        <f>'A3-999-92-16-7565-0-0'!A93</f>
        <v>089</v>
      </c>
      <c r="B93" s="8">
        <f>'A3-999-92-16-7565-0-0'!B93</f>
        <v>69</v>
      </c>
      <c r="C93" s="23">
        <f>'A3-999-92-16-7565-0-0'!E93</f>
        <v>1</v>
      </c>
      <c r="D93" s="28">
        <f>IF('A3-999-92-16-7565-0-0'!E93=1,Vazao_agua_LHP_oxi!I93,"ND")</f>
        <v>1.5694502068069335E-6</v>
      </c>
      <c r="E93" s="28">
        <f>IF('A3-999-92-16-7565-0-0'!E93=1,Vazao_agua_LHP_comb!I93,"ND")</f>
        <v>1.3413755193493964E-6</v>
      </c>
      <c r="F93" s="28">
        <f>D93/'Dados teoricos e resumo geral'!$C$16-1</f>
        <v>-9.0896132408248009E-3</v>
      </c>
      <c r="G93" s="28">
        <f>E93/'Dados teoricos e resumo geral'!$C$17-1</f>
        <v>-1.7393231451331204E-2</v>
      </c>
      <c r="H93" s="27">
        <f t="shared" si="0"/>
        <v>3.8514556918735452E-4</v>
      </c>
      <c r="I93" s="21">
        <f>'Dados teoricos e resumo geral'!$C$16</f>
        <v>1.5838467612998824E-6</v>
      </c>
      <c r="J93" s="21">
        <f>'Dados teoricos e resumo geral'!$C$17</f>
        <v>1.3651193562717229E-6</v>
      </c>
    </row>
    <row r="94" spans="1:10">
      <c r="A94" s="15" t="str">
        <f>'A3-999-92-16-7565-0-0'!A94</f>
        <v>090</v>
      </c>
      <c r="B94" s="8">
        <f>'A3-999-92-16-7565-0-0'!B94</f>
        <v>70</v>
      </c>
      <c r="C94" s="23">
        <f>'A3-999-92-16-7565-0-0'!E94</f>
        <v>1</v>
      </c>
      <c r="D94" s="28">
        <f>IF('A3-999-92-16-7565-0-0'!E94=1,Vazao_agua_LHP_oxi!I94,"ND")</f>
        <v>1.6099388723865539E-6</v>
      </c>
      <c r="E94" s="28">
        <f>IF('A3-999-92-16-7565-0-0'!E94=1,Vazao_agua_LHP_comb!I94,"ND")</f>
        <v>1.3455557012154422E-6</v>
      </c>
      <c r="F94" s="28">
        <f>D94/'Dados teoricos e resumo geral'!$C$16-1</f>
        <v>1.6473886062852161E-2</v>
      </c>
      <c r="G94" s="28">
        <f>E94/'Dados teoricos e resumo geral'!$C$17-1</f>
        <v>-1.4331094908587971E-2</v>
      </c>
      <c r="H94" s="27">
        <f t="shared" si="0"/>
        <v>4.7676920329079071E-4</v>
      </c>
      <c r="I94" s="21">
        <f>'Dados teoricos e resumo geral'!$C$16</f>
        <v>1.5838467612998824E-6</v>
      </c>
      <c r="J94" s="21">
        <f>'Dados teoricos e resumo geral'!$C$17</f>
        <v>1.3651193562717229E-6</v>
      </c>
    </row>
    <row r="95" spans="1:10">
      <c r="A95" s="15" t="str">
        <f>'A3-999-92-16-7565-0-0'!A95</f>
        <v>091</v>
      </c>
      <c r="B95" s="8">
        <f>'A3-999-92-16-7565-0-0'!B95</f>
        <v>71</v>
      </c>
      <c r="C95" s="23">
        <f>'A3-999-92-16-7565-0-0'!E95</f>
        <v>1</v>
      </c>
      <c r="D95" s="28">
        <f>IF('A3-999-92-16-7565-0-0'!E95=1,Vazao_agua_LHP_oxi!I95,"ND")</f>
        <v>1.6313449660009114E-6</v>
      </c>
      <c r="E95" s="28">
        <f>IF('A3-999-92-16-7565-0-0'!E95=1,Vazao_agua_LHP_comb!I95,"ND")</f>
        <v>1.3211405368741933E-6</v>
      </c>
      <c r="F95" s="28">
        <f>D95/'Dados teoricos e resumo geral'!$C$16-1</f>
        <v>2.998914153920218E-2</v>
      </c>
      <c r="G95" s="28">
        <f>E95/'Dados teoricos e resumo geral'!$C$17-1</f>
        <v>-3.2216098318054831E-2</v>
      </c>
      <c r="H95" s="27">
        <f t="shared" si="0"/>
        <v>1.937225601096877E-3</v>
      </c>
      <c r="I95" s="21">
        <f>'Dados teoricos e resumo geral'!$C$16</f>
        <v>1.5838467612998824E-6</v>
      </c>
      <c r="J95" s="21">
        <f>'Dados teoricos e resumo geral'!$C$17</f>
        <v>1.3651193562717229E-6</v>
      </c>
    </row>
    <row r="96" spans="1:10">
      <c r="A96" s="15" t="str">
        <f>'A3-999-92-16-7565-0-0'!A96</f>
        <v>092</v>
      </c>
      <c r="B96" s="8">
        <f>'A3-999-92-16-7565-0-0'!B96</f>
        <v>72</v>
      </c>
      <c r="C96" s="23">
        <f>'A3-999-92-16-7565-0-0'!E96</f>
        <v>0</v>
      </c>
      <c r="D96" s="8" t="str">
        <f>IF('A3-999-92-16-7565-0-0'!E96=1,Vazao_agua_LHP_oxi!I96,"ND")</f>
        <v>ND</v>
      </c>
      <c r="E96" s="8" t="str">
        <f>IF('A3-999-92-16-7565-0-0'!E96=1,Vazao_agua_LHP_comb!I96,"ND")</f>
        <v>ND</v>
      </c>
      <c r="F96" s="8" t="e">
        <f>D96/'Dados teoricos e resumo geral'!$C$16-1</f>
        <v>#VALUE!</v>
      </c>
      <c r="G96" s="8" t="e">
        <f>E96/'Dados teoricos e resumo geral'!$C$17-1</f>
        <v>#VALUE!</v>
      </c>
      <c r="H96" s="27" t="e">
        <f t="shared" si="0"/>
        <v>#VALUE!</v>
      </c>
      <c r="I96" s="21">
        <f>'Dados teoricos e resumo geral'!$C$16</f>
        <v>1.5838467612998824E-6</v>
      </c>
      <c r="J96" s="21">
        <f>'Dados teoricos e resumo geral'!$C$17</f>
        <v>1.3651193562717229E-6</v>
      </c>
    </row>
    <row r="97" spans="1:10">
      <c r="A97" s="15" t="str">
        <f>'A3-999-92-16-7565-0-0'!A97</f>
        <v>093</v>
      </c>
      <c r="B97" s="8">
        <f>'A3-999-92-16-7565-0-0'!B97</f>
        <v>73</v>
      </c>
      <c r="C97" s="23">
        <f>'A3-999-92-16-7565-0-0'!E97</f>
        <v>0</v>
      </c>
      <c r="D97" s="8" t="str">
        <f>IF('A3-999-92-16-7565-0-0'!E97=1,Vazao_agua_LHP_oxi!I97,"ND")</f>
        <v>ND</v>
      </c>
      <c r="E97" s="8" t="str">
        <f>IF('A3-999-92-16-7565-0-0'!E97=1,Vazao_agua_LHP_comb!I97,"ND")</f>
        <v>ND</v>
      </c>
      <c r="F97" s="8" t="e">
        <f>D97/'Dados teoricos e resumo geral'!$C$16-1</f>
        <v>#VALUE!</v>
      </c>
      <c r="G97" s="8" t="e">
        <f>E97/'Dados teoricos e resumo geral'!$C$17-1</f>
        <v>#VALUE!</v>
      </c>
      <c r="H97" s="27" t="e">
        <f t="shared" si="0"/>
        <v>#VALUE!</v>
      </c>
      <c r="I97" s="21">
        <f>'Dados teoricos e resumo geral'!$C$16</f>
        <v>1.5838467612998824E-6</v>
      </c>
      <c r="J97" s="21">
        <f>'Dados teoricos e resumo geral'!$C$17</f>
        <v>1.3651193562717229E-6</v>
      </c>
    </row>
    <row r="98" spans="1:10">
      <c r="A98" s="15" t="str">
        <f>'A3-999-92-16-7565-0-0'!A98</f>
        <v>094</v>
      </c>
      <c r="B98" s="8">
        <f>'A3-999-92-16-7565-0-0'!B98</f>
        <v>74</v>
      </c>
      <c r="C98" s="23">
        <f>'A3-999-92-16-7565-0-0'!E98</f>
        <v>0</v>
      </c>
      <c r="D98" s="8" t="str">
        <f>IF('A3-999-92-16-7565-0-0'!E98=1,Vazao_agua_LHP_oxi!I98,"ND")</f>
        <v>ND</v>
      </c>
      <c r="E98" s="8" t="str">
        <f>IF('A3-999-92-16-7565-0-0'!E98=1,Vazao_agua_LHP_comb!I98,"ND")</f>
        <v>ND</v>
      </c>
      <c r="F98" s="8" t="e">
        <f>D98/'Dados teoricos e resumo geral'!$C$16-1</f>
        <v>#VALUE!</v>
      </c>
      <c r="G98" s="8" t="e">
        <f>E98/'Dados teoricos e resumo geral'!$C$17-1</f>
        <v>#VALUE!</v>
      </c>
      <c r="H98" s="27" t="e">
        <f t="shared" si="0"/>
        <v>#VALUE!</v>
      </c>
      <c r="I98" s="21">
        <f>'Dados teoricos e resumo geral'!$C$16</f>
        <v>1.5838467612998824E-6</v>
      </c>
      <c r="J98" s="21">
        <f>'Dados teoricos e resumo geral'!$C$17</f>
        <v>1.3651193562717229E-6</v>
      </c>
    </row>
    <row r="99" spans="1:10">
      <c r="A99" s="15" t="str">
        <f>'A3-999-92-16-7565-0-0'!A99</f>
        <v>095</v>
      </c>
      <c r="B99" s="8">
        <f>'A3-999-92-16-7565-0-0'!B99</f>
        <v>75</v>
      </c>
      <c r="C99" s="23">
        <f>'A3-999-92-16-7565-0-0'!E99</f>
        <v>1</v>
      </c>
      <c r="D99" s="28">
        <f>IF('A3-999-92-16-7565-0-0'!E99=1,Vazao_agua_LHP_oxi!I99,"ND")</f>
        <v>1.5812528696897195E-6</v>
      </c>
      <c r="E99" s="28">
        <f>IF('A3-999-92-16-7565-0-0'!E99=1,Vazao_agua_LHP_comb!I99,"ND")</f>
        <v>1.3455598082665862E-6</v>
      </c>
      <c r="F99" s="28">
        <f>D99/'Dados teoricos e resumo geral'!$C$16-1</f>
        <v>-1.6377162699969805E-3</v>
      </c>
      <c r="G99" s="28">
        <f>E99/'Dados teoricos e resumo geral'!$C$17-1</f>
        <v>-1.432808634298155E-2</v>
      </c>
      <c r="H99" s="27">
        <f t="shared" si="0"/>
        <v>2.0797617283294724E-4</v>
      </c>
      <c r="I99" s="21">
        <f>'Dados teoricos e resumo geral'!$C$16</f>
        <v>1.5838467612998824E-6</v>
      </c>
      <c r="J99" s="21">
        <f>'Dados teoricos e resumo geral'!$C$17</f>
        <v>1.3651193562717229E-6</v>
      </c>
    </row>
    <row r="100" spans="1:10">
      <c r="A100" s="15" t="str">
        <f>'A3-999-92-16-7565-0-0'!A100</f>
        <v>096</v>
      </c>
      <c r="B100" s="8">
        <f>'A3-999-92-16-7565-0-0'!B100</f>
        <v>76</v>
      </c>
      <c r="C100" s="23">
        <f>'A3-999-92-16-7565-0-0'!E100</f>
        <v>0</v>
      </c>
      <c r="D100" s="8" t="str">
        <f>IF('A3-999-92-16-7565-0-0'!E100=1,Vazao_agua_LHP_oxi!I100,"ND")</f>
        <v>ND</v>
      </c>
      <c r="E100" s="8" t="str">
        <f>IF('A3-999-92-16-7565-0-0'!E100=1,Vazao_agua_LHP_comb!I100,"ND")</f>
        <v>ND</v>
      </c>
      <c r="F100" s="8" t="e">
        <f>D100/'Dados teoricos e resumo geral'!$C$16-1</f>
        <v>#VALUE!</v>
      </c>
      <c r="G100" s="8" t="e">
        <f>E100/'Dados teoricos e resumo geral'!$C$17-1</f>
        <v>#VALUE!</v>
      </c>
      <c r="H100" s="27" t="e">
        <f t="shared" si="0"/>
        <v>#VALUE!</v>
      </c>
      <c r="I100" s="21">
        <f>'Dados teoricos e resumo geral'!$C$16</f>
        <v>1.5838467612998824E-6</v>
      </c>
      <c r="J100" s="21">
        <f>'Dados teoricos e resumo geral'!$C$17</f>
        <v>1.3651193562717229E-6</v>
      </c>
    </row>
    <row r="101" spans="1:10">
      <c r="A101" s="15" t="str">
        <f>'A3-999-92-16-7565-0-0'!A101</f>
        <v>097</v>
      </c>
      <c r="B101" s="8">
        <f>'A3-999-92-16-7565-0-0'!B101</f>
        <v>77</v>
      </c>
      <c r="C101" s="23">
        <f>'A3-999-92-16-7565-0-0'!E101</f>
        <v>1</v>
      </c>
      <c r="D101" s="28">
        <f>IF('A3-999-92-16-7565-0-0'!E101=1,Vazao_agua_LHP_oxi!I101,"ND")</f>
        <v>1.5836747162287899E-6</v>
      </c>
      <c r="E101" s="28">
        <f>IF('A3-999-92-16-7565-0-0'!E101=1,Vazao_agua_LHP_comb!I101,"ND")</f>
        <v>1.3523490592702886E-6</v>
      </c>
      <c r="F101" s="28">
        <f>D101/'Dados teoricos e resumo geral'!$C$16-1</f>
        <v>-1.0862482109774696E-4</v>
      </c>
      <c r="G101" s="28">
        <f>E101/'Dados teoricos e resumo geral'!$C$17-1</f>
        <v>-9.3547109582500232E-3</v>
      </c>
      <c r="H101" s="27">
        <f t="shared" si="0"/>
        <v>8.7522416464161585E-5</v>
      </c>
      <c r="I101" s="21">
        <f>'Dados teoricos e resumo geral'!$C$16</f>
        <v>1.5838467612998824E-6</v>
      </c>
      <c r="J101" s="21">
        <f>'Dados teoricos e resumo geral'!$C$17</f>
        <v>1.3651193562717229E-6</v>
      </c>
    </row>
    <row r="102" spans="1:10">
      <c r="A102" s="15" t="str">
        <f>'A3-999-92-16-7565-0-0'!A102</f>
        <v>098</v>
      </c>
      <c r="B102" s="8">
        <f>'A3-999-92-16-7565-0-0'!B102</f>
        <v>78</v>
      </c>
      <c r="C102" s="23">
        <f>'A3-999-92-16-7565-0-0'!E102</f>
        <v>1</v>
      </c>
      <c r="D102" s="28">
        <f>IF('A3-999-92-16-7565-0-0'!E102=1,Vazao_agua_LHP_oxi!I102,"ND")</f>
        <v>1.6307923151724473E-6</v>
      </c>
      <c r="E102" s="28">
        <f>IF('A3-999-92-16-7565-0-0'!E102=1,Vazao_agua_LHP_comb!I102,"ND")</f>
        <v>1.3211110084801077E-6</v>
      </c>
      <c r="F102" s="28">
        <f>D102/'Dados teoricos e resumo geral'!$C$16-1</f>
        <v>2.9640212058164028E-2</v>
      </c>
      <c r="G102" s="28">
        <f>E102/'Dados teoricos e resumo geral'!$C$17-1</f>
        <v>-3.223772894980137E-2</v>
      </c>
      <c r="H102" s="27">
        <f t="shared" si="0"/>
        <v>1.9178133386937935E-3</v>
      </c>
      <c r="I102" s="21">
        <f>'Dados teoricos e resumo geral'!$C$16</f>
        <v>1.5838467612998824E-6</v>
      </c>
      <c r="J102" s="21">
        <f>'Dados teoricos e resumo geral'!$C$17</f>
        <v>1.3651193562717229E-6</v>
      </c>
    </row>
    <row r="103" spans="1:10">
      <c r="A103" s="15" t="str">
        <f>'A3-999-92-16-7565-0-0'!A103</f>
        <v>099</v>
      </c>
      <c r="B103" s="8">
        <f>'A3-999-92-16-7565-0-0'!B103</f>
        <v>79</v>
      </c>
      <c r="C103" s="23">
        <f>'A3-999-92-16-7565-0-0'!E103</f>
        <v>1</v>
      </c>
      <c r="D103" s="28">
        <f>IF('A3-999-92-16-7565-0-0'!E103=1,Vazao_agua_LHP_oxi!I103,"ND")</f>
        <v>1.6130926496565807E-6</v>
      </c>
      <c r="E103" s="28">
        <f>IF('A3-999-92-16-7565-0-0'!E103=1,Vazao_agua_LHP_comb!I103,"ND")</f>
        <v>1.3521596698983456E-6</v>
      </c>
      <c r="F103" s="28">
        <f>D103/'Dados teoricos e resumo geral'!$C$16-1</f>
        <v>1.8465099699857213E-2</v>
      </c>
      <c r="G103" s="28">
        <f>E103/'Dados teoricos e resumo geral'!$C$17-1</f>
        <v>-9.4934456198551009E-3</v>
      </c>
      <c r="H103" s="27">
        <f t="shared" si="0"/>
        <v>4.3108541666281297E-4</v>
      </c>
      <c r="I103" s="21">
        <f>'Dados teoricos e resumo geral'!$C$16</f>
        <v>1.5838467612998824E-6</v>
      </c>
      <c r="J103" s="21">
        <f>'Dados teoricos e resumo geral'!$C$17</f>
        <v>1.3651193562717229E-6</v>
      </c>
    </row>
    <row r="104" spans="1:10">
      <c r="A104" s="15" t="str">
        <f>'A3-999-92-16-7565-0-0'!A104</f>
        <v>100</v>
      </c>
      <c r="B104" s="8">
        <f>'A3-999-92-16-7565-0-0'!B104</f>
        <v>80</v>
      </c>
      <c r="C104" s="23">
        <f>'A3-999-92-16-7565-0-0'!E104</f>
        <v>1</v>
      </c>
      <c r="D104" s="28">
        <f>IF('A3-999-92-16-7565-0-0'!E104=1,Vazao_agua_LHP_oxi!I104,"ND")</f>
        <v>1.5669671611338486E-6</v>
      </c>
      <c r="E104" s="28">
        <f>IF('A3-999-92-16-7565-0-0'!E104=1,Vazao_agua_LHP_comb!I104,"ND")</f>
        <v>1.4004599646601277E-6</v>
      </c>
      <c r="F104" s="28">
        <f>D104/'Dados teoricos e resumo geral'!$C$16-1</f>
        <v>-1.0657344244704881E-2</v>
      </c>
      <c r="G104" s="28">
        <f>E104/'Dados teoricos e resumo geral'!$C$17-1</f>
        <v>2.5888291910916461E-2</v>
      </c>
      <c r="H104" s="27">
        <f t="shared" si="0"/>
        <v>7.8378264441496693E-4</v>
      </c>
      <c r="I104" s="21">
        <f>'Dados teoricos e resumo geral'!$C$16</f>
        <v>1.5838467612998824E-6</v>
      </c>
      <c r="J104" s="21">
        <f>'Dados teoricos e resumo geral'!$C$17</f>
        <v>1.3651193562717229E-6</v>
      </c>
    </row>
    <row r="105" spans="1:10">
      <c r="A105" s="15" t="str">
        <f>'A3-999-92-16-7565-0-0'!A105</f>
        <v>101</v>
      </c>
      <c r="B105" s="8">
        <f>'A3-999-92-16-7565-0-0'!B105</f>
        <v>81</v>
      </c>
      <c r="C105" s="23">
        <f>'A3-999-92-16-7565-0-0'!E105</f>
        <v>1</v>
      </c>
      <c r="D105" s="28">
        <f>IF('A3-999-92-16-7565-0-0'!E105=1,Vazao_agua_LHP_oxi!I105,"ND")</f>
        <v>1.5705498279936597E-6</v>
      </c>
      <c r="E105" s="28">
        <f>IF('A3-999-92-16-7565-0-0'!E105=1,Vazao_agua_LHP_comb!I105,"ND")</f>
        <v>1.323514431469085E-6</v>
      </c>
      <c r="F105" s="28">
        <f>D105/'Dados teoricos e resumo geral'!$C$16-1</f>
        <v>-8.3953407811433456E-3</v>
      </c>
      <c r="G105" s="28">
        <f>E105/'Dados teoricos e resumo geral'!$C$17-1</f>
        <v>-3.047713345466363E-2</v>
      </c>
      <c r="H105" s="27">
        <f t="shared" si="0"/>
        <v>9.9933741044490559E-4</v>
      </c>
      <c r="I105" s="21">
        <f>'Dados teoricos e resumo geral'!$C$16</f>
        <v>1.5838467612998824E-6</v>
      </c>
      <c r="J105" s="21">
        <f>'Dados teoricos e resumo geral'!$C$17</f>
        <v>1.3651193562717229E-6</v>
      </c>
    </row>
    <row r="106" spans="1:10">
      <c r="A106" s="15" t="str">
        <f>'A3-999-92-16-7565-0-0'!A106</f>
        <v>102</v>
      </c>
      <c r="B106" s="8">
        <f>'A3-999-92-16-7565-0-0'!B106</f>
        <v>82</v>
      </c>
      <c r="C106" s="23">
        <f>'A3-999-92-16-7565-0-0'!E106</f>
        <v>1</v>
      </c>
      <c r="D106" s="28">
        <f>IF('A3-999-92-16-7565-0-0'!E106=1,Vazao_agua_LHP_oxi!I106,"ND")</f>
        <v>1.5729336423549986E-6</v>
      </c>
      <c r="E106" s="28">
        <f>IF('A3-999-92-16-7565-0-0'!E106=1,Vazao_agua_LHP_comb!I106,"ND")</f>
        <v>1.4066340190762629E-6</v>
      </c>
      <c r="F106" s="28">
        <f>D106/'Dados teoricos e resumo geral'!$C$16-1</f>
        <v>-6.8902618684696382E-3</v>
      </c>
      <c r="G106" s="28">
        <f>E106/'Dados teoricos e resumo geral'!$C$17-1</f>
        <v>3.0411013230316142E-2</v>
      </c>
      <c r="H106" s="27">
        <f t="shared" si="0"/>
        <v>9.7230543431055011E-4</v>
      </c>
      <c r="I106" s="21">
        <f>'Dados teoricos e resumo geral'!$C$16</f>
        <v>1.5838467612998824E-6</v>
      </c>
      <c r="J106" s="21">
        <f>'Dados teoricos e resumo geral'!$C$17</f>
        <v>1.3651193562717229E-6</v>
      </c>
    </row>
    <row r="107" spans="1:10">
      <c r="A107" s="15" t="str">
        <f>'A3-999-92-16-7565-0-0'!A107</f>
        <v>103</v>
      </c>
      <c r="B107" s="8">
        <f>'A3-999-92-16-7565-0-0'!B107</f>
        <v>83</v>
      </c>
      <c r="C107" s="23">
        <f>'A3-999-92-16-7565-0-0'!E107</f>
        <v>0</v>
      </c>
      <c r="D107" s="8" t="str">
        <f>IF('A3-999-92-16-7565-0-0'!E107=1,Vazao_agua_LHP_oxi!I107,"ND")</f>
        <v>ND</v>
      </c>
      <c r="E107" s="8" t="str">
        <f>IF('A3-999-92-16-7565-0-0'!E107=1,Vazao_agua_LHP_comb!I107,"ND")</f>
        <v>ND</v>
      </c>
      <c r="F107" s="8" t="e">
        <f>D107/'Dados teoricos e resumo geral'!$C$16-1</f>
        <v>#VALUE!</v>
      </c>
      <c r="G107" s="8" t="e">
        <f>E107/'Dados teoricos e resumo geral'!$C$17-1</f>
        <v>#VALUE!</v>
      </c>
      <c r="H107" s="27" t="e">
        <f t="shared" si="0"/>
        <v>#VALUE!</v>
      </c>
      <c r="I107" s="21">
        <f>'Dados teoricos e resumo geral'!$C$16</f>
        <v>1.5838467612998824E-6</v>
      </c>
      <c r="J107" s="21">
        <f>'Dados teoricos e resumo geral'!$C$17</f>
        <v>1.3651193562717229E-6</v>
      </c>
    </row>
    <row r="108" spans="1:10">
      <c r="A108" s="15" t="str">
        <f>'A3-999-92-16-7565-0-0'!A108</f>
        <v>104</v>
      </c>
      <c r="B108" s="8">
        <f>'A3-999-92-16-7565-0-0'!B108</f>
        <v>84</v>
      </c>
      <c r="C108" s="23">
        <f>'A3-999-92-16-7565-0-0'!E108</f>
        <v>1</v>
      </c>
      <c r="D108" s="28">
        <f>IF('A3-999-92-16-7565-0-0'!E108=1,Vazao_agua_LHP_oxi!I108,"ND")</f>
        <v>1.5479934990076617E-6</v>
      </c>
      <c r="E108" s="28">
        <f>IF('A3-999-92-16-7565-0-0'!E108=1,Vazao_agua_LHP_comb!I108,"ND")</f>
        <v>1.4660817584717263E-6</v>
      </c>
      <c r="F108" s="28">
        <f>D108/'Dados teoricos e resumo geral'!$C$16-1</f>
        <v>-2.2636825208264155E-2</v>
      </c>
      <c r="G108" s="28">
        <f>E108/'Dados teoricos e resumo geral'!$C$17-1</f>
        <v>7.395866283497865E-2</v>
      </c>
      <c r="H108" s="27">
        <f t="shared" si="0"/>
        <v>5.9823096638475549E-3</v>
      </c>
      <c r="I108" s="21">
        <f>'Dados teoricos e resumo geral'!$C$16</f>
        <v>1.5838467612998824E-6</v>
      </c>
      <c r="J108" s="21">
        <f>'Dados teoricos e resumo geral'!$C$17</f>
        <v>1.3651193562717229E-6</v>
      </c>
    </row>
    <row r="109" spans="1:10">
      <c r="A109" s="15" t="str">
        <f>'A3-999-92-16-7565-0-0'!A109</f>
        <v>105</v>
      </c>
      <c r="B109" s="8">
        <f>'A3-999-92-16-7565-0-0'!B109</f>
        <v>85</v>
      </c>
      <c r="C109" s="23">
        <f>'A3-999-92-16-7565-0-0'!E109</f>
        <v>1</v>
      </c>
      <c r="D109" s="28">
        <f>IF('A3-999-92-16-7565-0-0'!E109=1,Vazao_agua_LHP_oxi!I109,"ND")</f>
        <v>1.5744639721300766E-6</v>
      </c>
      <c r="E109" s="28">
        <f>IF('A3-999-92-16-7565-0-0'!E109=1,Vazao_agua_LHP_comb!I109,"ND")</f>
        <v>1.4043039300456478E-6</v>
      </c>
      <c r="F109" s="28">
        <f>D109/'Dados teoricos e resumo geral'!$C$16-1</f>
        <v>-5.9240511134456275E-3</v>
      </c>
      <c r="G109" s="28">
        <f>E109/'Dados teoricos e resumo geral'!$C$17-1</f>
        <v>2.8704137549512065E-2</v>
      </c>
      <c r="H109" s="27">
        <f t="shared" si="0"/>
        <v>8.5902189405602492E-4</v>
      </c>
      <c r="I109" s="21">
        <f>'Dados teoricos e resumo geral'!$C$16</f>
        <v>1.5838467612998824E-6</v>
      </c>
      <c r="J109" s="21">
        <f>'Dados teoricos e resumo geral'!$C$17</f>
        <v>1.3651193562717229E-6</v>
      </c>
    </row>
    <row r="110" spans="1:10">
      <c r="A110" s="15" t="str">
        <f>'A3-999-92-16-7565-0-0'!A110</f>
        <v>106</v>
      </c>
      <c r="B110" s="8">
        <f>'A3-999-92-16-7565-0-0'!B110</f>
        <v>86</v>
      </c>
      <c r="C110" s="23">
        <f>'A3-999-92-16-7565-0-0'!E110</f>
        <v>1</v>
      </c>
      <c r="D110" s="28">
        <f>IF('A3-999-92-16-7565-0-0'!E110=1,Vazao_agua_LHP_oxi!I110,"ND")</f>
        <v>1.5918310200036931E-6</v>
      </c>
      <c r="E110" s="28">
        <f>IF('A3-999-92-16-7565-0-0'!E110=1,Vazao_agua_LHP_comb!I110,"ND")</f>
        <v>1.4177025207302254E-6</v>
      </c>
      <c r="F110" s="28">
        <f>D110/'Dados teoricos e resumo geral'!$C$16-1</f>
        <v>5.0410550432655743E-3</v>
      </c>
      <c r="G110" s="28">
        <f>E110/'Dados teoricos e resumo geral'!$C$17-1</f>
        <v>3.8519096675994957E-2</v>
      </c>
      <c r="H110" s="27">
        <f t="shared" si="0"/>
        <v>1.509133044683879E-3</v>
      </c>
      <c r="I110" s="21">
        <f>'Dados teoricos e resumo geral'!$C$16</f>
        <v>1.5838467612998824E-6</v>
      </c>
      <c r="J110" s="21">
        <f>'Dados teoricos e resumo geral'!$C$17</f>
        <v>1.3651193562717229E-6</v>
      </c>
    </row>
    <row r="111" spans="1:10">
      <c r="A111" s="15" t="str">
        <f>'A3-999-92-16-7565-0-0'!A111</f>
        <v>107</v>
      </c>
      <c r="B111" s="8">
        <f>'A3-999-92-16-7565-0-0'!B111</f>
        <v>87</v>
      </c>
      <c r="C111" s="23">
        <f>'A3-999-92-16-7565-0-0'!E111</f>
        <v>1</v>
      </c>
      <c r="D111" s="28">
        <f>IF('A3-999-92-16-7565-0-0'!E111=1,Vazao_agua_LHP_oxi!I111,"ND")</f>
        <v>1.5818085452462321E-6</v>
      </c>
      <c r="E111" s="28">
        <f>IF('A3-999-92-16-7565-0-0'!E111=1,Vazao_agua_LHP_comb!I111,"ND")</f>
        <v>1.421541989962895E-6</v>
      </c>
      <c r="F111" s="28">
        <f>D111/'Dados teoricos e resumo geral'!$C$16-1</f>
        <v>-1.286877053672475E-3</v>
      </c>
      <c r="G111" s="28">
        <f>E111/'Dados teoricos e resumo geral'!$C$17-1</f>
        <v>4.1331648717712222E-2</v>
      </c>
      <c r="H111" s="27">
        <f t="shared" si="0"/>
        <v>1.7099612382756311E-3</v>
      </c>
      <c r="I111" s="21">
        <f>'Dados teoricos e resumo geral'!$C$16</f>
        <v>1.5838467612998824E-6</v>
      </c>
      <c r="J111" s="21">
        <f>'Dados teoricos e resumo geral'!$C$17</f>
        <v>1.3651193562717229E-6</v>
      </c>
    </row>
    <row r="112" spans="1:10">
      <c r="A112" s="15" t="str">
        <f>'A3-999-92-16-7565-0-0'!A112</f>
        <v>108</v>
      </c>
      <c r="B112" s="8">
        <f>'A3-999-92-16-7565-0-0'!B112</f>
        <v>88</v>
      </c>
      <c r="C112" s="23">
        <f>'A3-999-92-16-7565-0-0'!E112</f>
        <v>1</v>
      </c>
      <c r="D112" s="28">
        <f>IF('A3-999-92-16-7565-0-0'!E112=1,Vazao_agua_LHP_oxi!I112,"ND")</f>
        <v>1.5721860837766379E-6</v>
      </c>
      <c r="E112" s="28">
        <f>IF('A3-999-92-16-7565-0-0'!E112=1,Vazao_agua_LHP_comb!I112,"ND")</f>
        <v>1.4247622493030562E-6</v>
      </c>
      <c r="F112" s="28">
        <f>D112/'Dados teoricos e resumo geral'!$C$16-1</f>
        <v>-7.3622510764074223E-3</v>
      </c>
      <c r="G112" s="28">
        <f>E112/'Dados teoricos e resumo geral'!$C$17-1</f>
        <v>4.3690606801022991E-2</v>
      </c>
      <c r="H112" s="27">
        <f t="shared" si="0"/>
        <v>1.9630718635536585E-3</v>
      </c>
      <c r="I112" s="21">
        <f>'Dados teoricos e resumo geral'!$C$16</f>
        <v>1.5838467612998824E-6</v>
      </c>
      <c r="J112" s="21">
        <f>'Dados teoricos e resumo geral'!$C$17</f>
        <v>1.3651193562717229E-6</v>
      </c>
    </row>
    <row r="113" spans="1:10">
      <c r="A113" s="15" t="str">
        <f>'A3-999-92-16-7565-0-0'!A113</f>
        <v>109</v>
      </c>
      <c r="B113" s="8">
        <f>'A3-999-92-16-7565-0-0'!B113</f>
        <v>89</v>
      </c>
      <c r="C113" s="23">
        <f>'A3-999-92-16-7565-0-0'!E113</f>
        <v>0</v>
      </c>
      <c r="D113" s="8" t="str">
        <f>IF('A3-999-92-16-7565-0-0'!E113=1,Vazao_agua_LHP_oxi!I113,"ND")</f>
        <v>ND</v>
      </c>
      <c r="E113" s="8" t="str">
        <f>IF('A3-999-92-16-7565-0-0'!E113=1,Vazao_agua_LHP_comb!I113,"ND")</f>
        <v>ND</v>
      </c>
      <c r="F113" s="8" t="e">
        <f>D113/'Dados teoricos e resumo geral'!$C$16-1</f>
        <v>#VALUE!</v>
      </c>
      <c r="G113" s="8" t="e">
        <f>E113/'Dados teoricos e resumo geral'!$C$17-1</f>
        <v>#VALUE!</v>
      </c>
      <c r="H113" s="27" t="e">
        <f t="shared" si="0"/>
        <v>#VALUE!</v>
      </c>
      <c r="I113" s="21">
        <f>'Dados teoricos e resumo geral'!$C$16</f>
        <v>1.5838467612998824E-6</v>
      </c>
      <c r="J113" s="21">
        <f>'Dados teoricos e resumo geral'!$C$17</f>
        <v>1.3651193562717229E-6</v>
      </c>
    </row>
    <row r="114" spans="1:10">
      <c r="A114" s="15" t="str">
        <f>'A3-999-92-16-7565-0-0'!A114</f>
        <v>110</v>
      </c>
      <c r="B114" s="8">
        <f>'A3-999-92-16-7565-0-0'!B114</f>
        <v>90</v>
      </c>
      <c r="C114" s="23">
        <f>'A3-999-92-16-7565-0-0'!E114</f>
        <v>1</v>
      </c>
      <c r="D114" s="28">
        <f>IF('A3-999-92-16-7565-0-0'!E114=1,Vazao_agua_LHP_oxi!I114,"ND")</f>
        <v>1.5718780376077497E-6</v>
      </c>
      <c r="E114" s="28">
        <f>IF('A3-999-92-16-7565-0-0'!E114=1,Vazao_agua_LHP_comb!I114,"ND")</f>
        <v>1.3750696148047805E-6</v>
      </c>
      <c r="F114" s="28">
        <f>D114/'Dados teoricos e resumo geral'!$C$16-1</f>
        <v>-7.5567434833845315E-3</v>
      </c>
      <c r="G114" s="28">
        <f>E114/'Dados teoricos e resumo geral'!$C$17-1</f>
        <v>7.2889293433160418E-3</v>
      </c>
      <c r="H114" s="27">
        <f t="shared" si="0"/>
        <v>1.102328630455282E-4</v>
      </c>
      <c r="I114" s="21">
        <f>'Dados teoricos e resumo geral'!$C$16</f>
        <v>1.5838467612998824E-6</v>
      </c>
      <c r="J114" s="21">
        <f>'Dados teoricos e resumo geral'!$C$17</f>
        <v>1.3651193562717229E-6</v>
      </c>
    </row>
    <row r="115" spans="1:10">
      <c r="A115" s="15" t="str">
        <f>'A3-999-92-16-7565-0-0'!A115</f>
        <v>111</v>
      </c>
      <c r="B115" s="8">
        <f>'A3-999-92-16-7565-0-0'!B115</f>
        <v>91</v>
      </c>
      <c r="C115" s="23">
        <f>'A3-999-92-16-7565-0-0'!E115</f>
        <v>1</v>
      </c>
      <c r="D115" s="28">
        <f>IF('A3-999-92-16-7565-0-0'!E115=1,Vazao_agua_LHP_oxi!I115,"ND")</f>
        <v>1.6086714680475137E-6</v>
      </c>
      <c r="E115" s="28">
        <f>IF('A3-999-92-16-7565-0-0'!E115=1,Vazao_agua_LHP_comb!I115,"ND")</f>
        <v>1.390922174198866E-6</v>
      </c>
      <c r="F115" s="28">
        <f>D115/'Dados teoricos e resumo geral'!$C$16-1</f>
        <v>1.5673679647680849E-2</v>
      </c>
      <c r="G115" s="28">
        <f>E115/'Dados teoricos e resumo geral'!$C$17-1</f>
        <v>1.8901510559203638E-2</v>
      </c>
      <c r="H115" s="27">
        <f t="shared" si="0"/>
        <v>6.0293133511781145E-4</v>
      </c>
      <c r="I115" s="21">
        <f>'Dados teoricos e resumo geral'!$C$16</f>
        <v>1.5838467612998824E-6</v>
      </c>
      <c r="J115" s="21">
        <f>'Dados teoricos e resumo geral'!$C$17</f>
        <v>1.3651193562717229E-6</v>
      </c>
    </row>
    <row r="116" spans="1:10">
      <c r="A116" s="15" t="str">
        <f>'A3-999-92-16-7565-0-0'!A116</f>
        <v>112</v>
      </c>
      <c r="B116" s="8">
        <f>'A3-999-92-16-7565-0-0'!B116</f>
        <v>92</v>
      </c>
      <c r="C116" s="23">
        <f>'A3-999-92-16-7565-0-0'!E116</f>
        <v>1</v>
      </c>
      <c r="D116" s="28">
        <f>IF('A3-999-92-16-7565-0-0'!E116=1,Vazao_agua_LHP_oxi!I116,"ND")</f>
        <v>1.5977881594187724E-6</v>
      </c>
      <c r="E116" s="28">
        <f>IF('A3-999-92-16-7565-0-0'!E116=1,Vazao_agua_LHP_comb!I116,"ND")</f>
        <v>1.4949711086277184E-6</v>
      </c>
      <c r="F116" s="28">
        <f>D116/'Dados teoricos e resumo geral'!$C$16-1</f>
        <v>8.8022392440592068E-3</v>
      </c>
      <c r="G116" s="28">
        <f>E116/'Dados teoricos e resumo geral'!$C$17-1</f>
        <v>9.5121171463449006E-2</v>
      </c>
      <c r="H116" s="27">
        <f t="shared" si="0"/>
        <v>9.1255166762885219E-3</v>
      </c>
      <c r="I116" s="21">
        <f>'Dados teoricos e resumo geral'!$C$16</f>
        <v>1.5838467612998824E-6</v>
      </c>
      <c r="J116" s="21">
        <f>'Dados teoricos e resumo geral'!$C$17</f>
        <v>1.3651193562717229E-6</v>
      </c>
    </row>
    <row r="117" spans="1:10">
      <c r="A117" s="15" t="str">
        <f>'A3-999-92-16-7565-0-0'!A117</f>
        <v>113</v>
      </c>
      <c r="B117" s="8">
        <f>'A3-999-92-16-7565-0-0'!B117</f>
        <v>93</v>
      </c>
      <c r="C117" s="23">
        <f>'A3-999-92-16-7565-0-0'!E117</f>
        <v>1</v>
      </c>
      <c r="D117" s="28">
        <f>IF('A3-999-92-16-7565-0-0'!E117=1,Vazao_agua_LHP_oxi!I117,"ND")</f>
        <v>1.6146704419786335E-6</v>
      </c>
      <c r="E117" s="28">
        <f>IF('A3-999-92-16-7565-0-0'!E117=1,Vazao_agua_LHP_comb!I117,"ND")</f>
        <v>1.4127790597366724E-6</v>
      </c>
      <c r="F117" s="28">
        <f>D117/'Dados teoricos e resumo geral'!$C$16-1</f>
        <v>1.9461277083051787E-2</v>
      </c>
      <c r="G117" s="28">
        <f>E117/'Dados teoricos e resumo geral'!$C$17-1</f>
        <v>3.4912480909444321E-2</v>
      </c>
      <c r="H117" s="27">
        <f t="shared" si="0"/>
        <v>1.597622628955631E-3</v>
      </c>
      <c r="I117" s="21">
        <f>'Dados teoricos e resumo geral'!$C$16</f>
        <v>1.5838467612998824E-6</v>
      </c>
      <c r="J117" s="21">
        <f>'Dados teoricos e resumo geral'!$C$17</f>
        <v>1.3651193562717229E-6</v>
      </c>
    </row>
    <row r="118" spans="1:10">
      <c r="A118" s="15" t="str">
        <f>'A3-999-92-16-7565-0-0'!A118</f>
        <v>114</v>
      </c>
      <c r="B118" s="8">
        <f>'A3-999-92-16-7565-0-0'!B118</f>
        <v>94</v>
      </c>
      <c r="C118" s="23">
        <f>'A3-999-92-16-7565-0-0'!E118</f>
        <v>1</v>
      </c>
      <c r="D118" s="28">
        <f>IF('A3-999-92-16-7565-0-0'!E118=1,Vazao_agua_LHP_oxi!I118,"ND")</f>
        <v>1.5998372256556162E-6</v>
      </c>
      <c r="E118" s="28">
        <f>IF('A3-999-92-16-7565-0-0'!E118=1,Vazao_agua_LHP_comb!I118,"ND")</f>
        <v>1.4278760074748935E-6</v>
      </c>
      <c r="F118" s="28">
        <f>D118/'Dados teoricos e resumo geral'!$C$16-1</f>
        <v>1.0095966823589819E-2</v>
      </c>
      <c r="G118" s="28">
        <f>E118/'Dados teoricos e resumo geral'!$C$17-1</f>
        <v>4.5971548872155266E-2</v>
      </c>
      <c r="H118" s="27">
        <f t="shared" si="0"/>
        <v>2.2153118518079863E-3</v>
      </c>
      <c r="I118" s="21">
        <f>'Dados teoricos e resumo geral'!$C$16</f>
        <v>1.5838467612998824E-6</v>
      </c>
      <c r="J118" s="21">
        <f>'Dados teoricos e resumo geral'!$C$17</f>
        <v>1.3651193562717229E-6</v>
      </c>
    </row>
    <row r="119" spans="1:10">
      <c r="A119" s="15" t="str">
        <f>'A3-999-92-16-7565-0-0'!A119</f>
        <v>115</v>
      </c>
      <c r="B119" s="8">
        <f>'A3-999-92-16-7565-0-0'!B119</f>
        <v>95</v>
      </c>
      <c r="C119" s="23">
        <f>'A3-999-92-16-7565-0-0'!E119</f>
        <v>1</v>
      </c>
      <c r="D119" s="28">
        <f>IF('A3-999-92-16-7565-0-0'!E119=1,Vazao_agua_LHP_oxi!I119,"ND")</f>
        <v>1.5507465040831453E-6</v>
      </c>
      <c r="E119" s="28">
        <f>IF('A3-999-92-16-7565-0-0'!E119=1,Vazao_agua_LHP_comb!I119,"ND")</f>
        <v>1.3865174493149081E-6</v>
      </c>
      <c r="F119" s="28">
        <f>D119/'Dados teoricos e resumo geral'!$C$16-1</f>
        <v>-2.0898648799566488E-2</v>
      </c>
      <c r="G119" s="28">
        <f>E119/'Dados teoricos e resumo geral'!$C$17-1</f>
        <v>1.5674888019773903E-2</v>
      </c>
      <c r="H119" s="27">
        <f t="shared" si="0"/>
        <v>6.8245563608007316E-4</v>
      </c>
      <c r="I119" s="21">
        <f>'Dados teoricos e resumo geral'!$C$16</f>
        <v>1.5838467612998824E-6</v>
      </c>
      <c r="J119" s="21">
        <f>'Dados teoricos e resumo geral'!$C$17</f>
        <v>1.3651193562717229E-6</v>
      </c>
    </row>
    <row r="120" spans="1:10">
      <c r="A120" s="15" t="str">
        <f>'A3-999-92-16-7565-0-0'!A120</f>
        <v>116</v>
      </c>
      <c r="B120" s="8">
        <f>'A3-999-92-16-7565-0-0'!B120</f>
        <v>96</v>
      </c>
      <c r="C120" s="23">
        <f>'A3-999-92-16-7565-0-0'!E120</f>
        <v>1</v>
      </c>
      <c r="D120" s="28">
        <f>IF('A3-999-92-16-7565-0-0'!E120=1,Vazao_agua_LHP_oxi!I120,"ND")</f>
        <v>1.5741723155387951E-6</v>
      </c>
      <c r="E120" s="28">
        <f>IF('A3-999-92-16-7565-0-0'!E120=1,Vazao_agua_LHP_comb!I120,"ND")</f>
        <v>1.4101227290265562E-6</v>
      </c>
      <c r="F120" s="28">
        <f>D120/'Dados teoricos e resumo geral'!$C$16-1</f>
        <v>-6.1081955637850571E-3</v>
      </c>
      <c r="G120" s="28">
        <f>E120/'Dados teoricos e resumo geral'!$C$17-1</f>
        <v>3.2966621232111137E-2</v>
      </c>
      <c r="H120" s="27">
        <f t="shared" si="0"/>
        <v>1.1241081685069243E-3</v>
      </c>
      <c r="I120" s="21">
        <f>'Dados teoricos e resumo geral'!$C$16</f>
        <v>1.5838467612998824E-6</v>
      </c>
      <c r="J120" s="21">
        <f>'Dados teoricos e resumo geral'!$C$17</f>
        <v>1.3651193562717229E-6</v>
      </c>
    </row>
    <row r="121" spans="1:10">
      <c r="A121" s="15" t="str">
        <f>'A3-999-92-16-7565-0-0'!A121</f>
        <v>117</v>
      </c>
      <c r="B121" s="8">
        <f>'A3-999-92-16-7565-0-0'!B121</f>
        <v>97</v>
      </c>
      <c r="C121" s="23">
        <f>'A3-999-92-16-7565-0-0'!E121</f>
        <v>1</v>
      </c>
      <c r="D121" s="28">
        <f>IF('A3-999-92-16-7565-0-0'!E121=1,Vazao_agua_LHP_oxi!I121,"ND")</f>
        <v>1.5925065034589711E-6</v>
      </c>
      <c r="E121" s="28">
        <f>IF('A3-999-92-16-7565-0-0'!E121=1,Vazao_agua_LHP_comb!I121,"ND")</f>
        <v>1.4126027432285203E-6</v>
      </c>
      <c r="F121" s="28">
        <f>D121/'Dados teoricos e resumo geral'!$C$16-1</f>
        <v>5.4675378772006678E-3</v>
      </c>
      <c r="G121" s="28">
        <f>E121/'Dados teoricos e resumo geral'!$C$17-1</f>
        <v>3.4783322600068667E-2</v>
      </c>
      <c r="H121" s="27">
        <f t="shared" si="0"/>
        <v>1.2397735015390718E-3</v>
      </c>
      <c r="I121" s="21">
        <f>'Dados teoricos e resumo geral'!$C$16</f>
        <v>1.5838467612998824E-6</v>
      </c>
      <c r="J121" s="21">
        <f>'Dados teoricos e resumo geral'!$C$17</f>
        <v>1.3651193562717229E-6</v>
      </c>
    </row>
    <row r="122" spans="1:10">
      <c r="A122" s="15" t="str">
        <f>'A3-999-92-16-7565-0-0'!A122</f>
        <v>118</v>
      </c>
      <c r="B122" s="8">
        <f>'A3-999-92-16-7565-0-0'!B122</f>
        <v>98</v>
      </c>
      <c r="C122" s="23">
        <f>'A3-999-92-16-7565-0-0'!E122</f>
        <v>0</v>
      </c>
      <c r="D122" s="8" t="str">
        <f>IF('A3-999-92-16-7565-0-0'!E122=1,Vazao_agua_LHP_oxi!I122,"ND")</f>
        <v>ND</v>
      </c>
      <c r="E122" s="8" t="str">
        <f>IF('A3-999-92-16-7565-0-0'!E122=1,Vazao_agua_LHP_comb!I122,"ND")</f>
        <v>ND</v>
      </c>
      <c r="F122" s="8" t="e">
        <f>D122/'Dados teoricos e resumo geral'!$C$16-1</f>
        <v>#VALUE!</v>
      </c>
      <c r="G122" s="8" t="e">
        <f>E122/'Dados teoricos e resumo geral'!$C$17-1</f>
        <v>#VALUE!</v>
      </c>
      <c r="H122" s="27" t="e">
        <f t="shared" si="0"/>
        <v>#VALUE!</v>
      </c>
      <c r="I122" s="21">
        <f>'Dados teoricos e resumo geral'!$C$16</f>
        <v>1.5838467612998824E-6</v>
      </c>
      <c r="J122" s="21">
        <f>'Dados teoricos e resumo geral'!$C$17</f>
        <v>1.3651193562717229E-6</v>
      </c>
    </row>
    <row r="123" spans="1:10">
      <c r="A123" s="15" t="str">
        <f>'A3-999-92-16-7565-0-0'!A123</f>
        <v>119</v>
      </c>
      <c r="B123" s="8">
        <f>'A3-999-92-16-7565-0-0'!B123</f>
        <v>99</v>
      </c>
      <c r="C123" s="23">
        <f>'A3-999-92-16-7565-0-0'!E123</f>
        <v>1</v>
      </c>
      <c r="D123" s="28">
        <f>IF('A3-999-92-16-7565-0-0'!E123=1,Vazao_agua_LHP_oxi!I123,"ND")</f>
        <v>1.5837650034448458E-6</v>
      </c>
      <c r="E123" s="28">
        <f>IF('A3-999-92-16-7565-0-0'!E123=1,Vazao_agua_LHP_comb!I123,"ND")</f>
        <v>1.5337102197497359E-6</v>
      </c>
      <c r="F123" s="28">
        <f>D123/'Dados teoricos e resumo geral'!$C$16-1</f>
        <v>-5.1619801254898512E-5</v>
      </c>
      <c r="G123" s="28">
        <f>E123/'Dados teoricos e resumo geral'!$C$17-1</f>
        <v>0.12349899128121034</v>
      </c>
      <c r="H123" s="27">
        <f t="shared" si="0"/>
        <v>1.5252003512080347E-2</v>
      </c>
      <c r="I123" s="21">
        <f>'Dados teoricos e resumo geral'!$C$16</f>
        <v>1.5838467612998824E-6</v>
      </c>
      <c r="J123" s="21">
        <f>'Dados teoricos e resumo geral'!$C$17</f>
        <v>1.3651193562717229E-6</v>
      </c>
    </row>
    <row r="124" spans="1:10">
      <c r="A124" s="15" t="str">
        <f>'A3-999-92-16-7565-0-0'!A124</f>
        <v>120</v>
      </c>
      <c r="B124" s="8">
        <f>'A3-999-92-16-7565-0-0'!B124</f>
        <v>100</v>
      </c>
      <c r="C124" s="23">
        <f>'A3-999-92-16-7565-0-0'!E124</f>
        <v>1</v>
      </c>
      <c r="D124" s="28">
        <f>IF('A3-999-92-16-7565-0-0'!E124=1,Vazao_agua_LHP_oxi!I124,"ND")</f>
        <v>1.5265384798633367E-6</v>
      </c>
      <c r="E124" s="28">
        <f>IF('A3-999-92-16-7565-0-0'!E124=1,Vazao_agua_LHP_comb!I124,"ND")</f>
        <v>1.405610790926587E-6</v>
      </c>
      <c r="F124" s="28">
        <f>D124/'Dados teoricos e resumo geral'!$C$16-1</f>
        <v>-3.6182971002517994E-2</v>
      </c>
      <c r="G124" s="28">
        <f>E124/'Dados teoricos e resumo geral'!$C$17-1</f>
        <v>2.9661461079454776E-2</v>
      </c>
      <c r="H124" s="27">
        <f t="shared" si="0"/>
        <v>2.1890096639370685E-3</v>
      </c>
      <c r="I124" s="21">
        <f>'Dados teoricos e resumo geral'!$C$16</f>
        <v>1.5838467612998824E-6</v>
      </c>
      <c r="J124" s="21">
        <f>'Dados teoricos e resumo geral'!$C$17</f>
        <v>1.3651193562717229E-6</v>
      </c>
    </row>
    <row r="125" spans="1:10">
      <c r="A125" s="15" t="str">
        <f>'A3-999-92-16-7565-0-0'!A125</f>
        <v>121</v>
      </c>
      <c r="B125" s="8">
        <f>'A3-999-92-16-7565-0-0'!B125</f>
        <v>101</v>
      </c>
      <c r="C125" s="23">
        <f>'A3-999-92-16-7565-0-0'!E125</f>
        <v>1</v>
      </c>
      <c r="D125" s="28">
        <f>IF('A3-999-92-16-7565-0-0'!E125=1,Vazao_agua_LHP_oxi!I125,"ND")</f>
        <v>1.5985495537605976E-6</v>
      </c>
      <c r="E125" s="28">
        <f>IF('A3-999-92-16-7565-0-0'!E125=1,Vazao_agua_LHP_comb!I125,"ND")</f>
        <v>1.3975651470551095E-6</v>
      </c>
      <c r="F125" s="28">
        <f>D125/'Dados teoricos e resumo geral'!$C$16-1</f>
        <v>9.2829639962443977E-3</v>
      </c>
      <c r="G125" s="28">
        <f>E125/'Dados teoricos e resumo geral'!$C$17-1</f>
        <v>2.3767731835551142E-2</v>
      </c>
      <c r="H125" s="27">
        <f t="shared" si="0"/>
        <v>6.5107849716224109E-4</v>
      </c>
      <c r="I125" s="21">
        <f>'Dados teoricos e resumo geral'!$C$16</f>
        <v>1.5838467612998824E-6</v>
      </c>
      <c r="J125" s="21">
        <f>'Dados teoricos e resumo geral'!$C$17</f>
        <v>1.3651193562717229E-6</v>
      </c>
    </row>
    <row r="126" spans="1:10">
      <c r="A126" s="15" t="str">
        <f>'A3-999-92-16-7565-0-0'!A126</f>
        <v>122</v>
      </c>
      <c r="B126" s="8">
        <f>'A3-999-92-16-7565-0-0'!B126</f>
        <v>102</v>
      </c>
      <c r="C126" s="23">
        <f>'A3-999-92-16-7565-0-0'!E126</f>
        <v>1</v>
      </c>
      <c r="D126" s="28">
        <f>IF('A3-999-92-16-7565-0-0'!E126=1,Vazao_agua_LHP_oxi!I126,"ND")</f>
        <v>1.5665992217408915E-6</v>
      </c>
      <c r="E126" s="28">
        <f>IF('A3-999-92-16-7565-0-0'!E126=1,Vazao_agua_LHP_comb!I126,"ND")</f>
        <v>1.3854592810076603E-6</v>
      </c>
      <c r="F126" s="28">
        <f>D126/'Dados teoricos e resumo geral'!$C$16-1</f>
        <v>-1.0889651688800739E-2</v>
      </c>
      <c r="G126" s="28">
        <f>E126/'Dados teoricos e resumo geral'!$C$17-1</f>
        <v>1.4899740921913152E-2</v>
      </c>
      <c r="H126" s="27">
        <f t="shared" si="0"/>
        <v>3.4058679344353416E-4</v>
      </c>
      <c r="I126" s="21">
        <f>'Dados teoricos e resumo geral'!$C$16</f>
        <v>1.5838467612998824E-6</v>
      </c>
      <c r="J126" s="21">
        <f>'Dados teoricos e resumo geral'!$C$17</f>
        <v>1.3651193562717229E-6</v>
      </c>
    </row>
    <row r="127" spans="1:10">
      <c r="A127" s="15" t="str">
        <f>'A3-999-92-16-7565-0-0'!A127</f>
        <v>123</v>
      </c>
      <c r="B127" s="8">
        <f>'A3-999-92-16-7565-0-0'!B127</f>
        <v>103</v>
      </c>
      <c r="C127" s="23">
        <f>'A3-999-92-16-7565-0-0'!E127</f>
        <v>1</v>
      </c>
      <c r="D127" s="28">
        <f>IF('A3-999-92-16-7565-0-0'!E127=1,Vazao_agua_LHP_oxi!I127,"ND")</f>
        <v>1.5666164871134606E-6</v>
      </c>
      <c r="E127" s="28">
        <f>IF('A3-999-92-16-7565-0-0'!E127=1,Vazao_agua_LHP_comb!I127,"ND")</f>
        <v>1.4114913643319969E-6</v>
      </c>
      <c r="F127" s="28">
        <f>D127/'Dados teoricos e resumo geral'!$C$16-1</f>
        <v>-1.0878750777809199E-2</v>
      </c>
      <c r="G127" s="28">
        <f>E127/'Dados teoricos e resumo geral'!$C$17-1</f>
        <v>3.3969196793839807E-2</v>
      </c>
      <c r="H127" s="27">
        <f t="shared" si="0"/>
        <v>1.2722535493043007E-3</v>
      </c>
      <c r="I127" s="21">
        <f>'Dados teoricos e resumo geral'!$C$16</f>
        <v>1.5838467612998824E-6</v>
      </c>
      <c r="J127" s="21">
        <f>'Dados teoricos e resumo geral'!$C$17</f>
        <v>1.3651193562717229E-6</v>
      </c>
    </row>
    <row r="128" spans="1:10">
      <c r="A128" s="15" t="str">
        <f>'A3-999-92-16-7565-0-0'!A128</f>
        <v>124</v>
      </c>
      <c r="B128" s="8">
        <f>'A3-999-92-16-7565-0-0'!B128</f>
        <v>104</v>
      </c>
      <c r="C128" s="23">
        <f>'A3-999-92-16-7565-0-0'!E128</f>
        <v>1</v>
      </c>
      <c r="D128" s="28">
        <f>IF('A3-999-92-16-7565-0-0'!E128=1,Vazao_agua_LHP_oxi!I128,"ND")</f>
        <v>1.5651849724116423E-6</v>
      </c>
      <c r="E128" s="28">
        <f>IF('A3-999-92-16-7565-0-0'!E128=1,Vazao_agua_LHP_comb!I128,"ND")</f>
        <v>1.4101247787608932E-6</v>
      </c>
      <c r="F128" s="28">
        <f>D128/'Dados teoricos e resumo geral'!$C$16-1</f>
        <v>-1.1782572243872913E-2</v>
      </c>
      <c r="G128" s="28">
        <f>E128/'Dados teoricos e resumo geral'!$C$17-1</f>
        <v>3.2968122737695671E-2</v>
      </c>
      <c r="H128" s="27">
        <f t="shared" si="0"/>
        <v>1.2257261255298507E-3</v>
      </c>
      <c r="I128" s="21">
        <f>'Dados teoricos e resumo geral'!$C$16</f>
        <v>1.5838467612998824E-6</v>
      </c>
      <c r="J128" s="21">
        <f>'Dados teoricos e resumo geral'!$C$17</f>
        <v>1.3651193562717229E-6</v>
      </c>
    </row>
    <row r="129" spans="1:10">
      <c r="A129" s="15" t="str">
        <f>'A3-999-92-16-7565-0-0'!A129</f>
        <v>125</v>
      </c>
      <c r="B129" s="8">
        <f>'A3-999-92-16-7565-0-0'!B129</f>
        <v>105</v>
      </c>
      <c r="C129" s="23">
        <f>'A3-999-92-16-7565-0-0'!E129</f>
        <v>1</v>
      </c>
      <c r="D129" s="28">
        <f>IF('A3-999-92-16-7565-0-0'!E129=1,Vazao_agua_LHP_oxi!I129,"ND")</f>
        <v>1.5884117338378501E-6</v>
      </c>
      <c r="E129" s="28">
        <f>IF('A3-999-92-16-7565-0-0'!E129=1,Vazao_agua_LHP_comb!I129,"ND")</f>
        <v>1.3746615691258792E-6</v>
      </c>
      <c r="F129" s="28">
        <f>D129/'Dados teoricos e resumo geral'!$C$16-1</f>
        <v>2.8822059365269936E-3</v>
      </c>
      <c r="G129" s="28">
        <f>E129/'Dados teoricos e resumo geral'!$C$17-1</f>
        <v>6.9900209167184091E-3</v>
      </c>
      <c r="H129" s="27">
        <f t="shared" si="0"/>
        <v>5.716750347671231E-5</v>
      </c>
      <c r="I129" s="21">
        <f>'Dados teoricos e resumo geral'!$C$16</f>
        <v>1.5838467612998824E-6</v>
      </c>
      <c r="J129" s="21">
        <f>'Dados teoricos e resumo geral'!$C$17</f>
        <v>1.3651193562717229E-6</v>
      </c>
    </row>
    <row r="130" spans="1:10">
      <c r="A130" s="15" t="str">
        <f>'A3-999-92-16-7565-0-0'!A130</f>
        <v>126</v>
      </c>
      <c r="B130" s="8">
        <f>'A3-999-92-16-7565-0-0'!B130</f>
        <v>106</v>
      </c>
      <c r="C130" s="23">
        <f>'A3-999-92-16-7565-0-0'!E130</f>
        <v>1</v>
      </c>
      <c r="D130" s="28">
        <f>IF('A3-999-92-16-7565-0-0'!E130=1,Vazao_agua_LHP_oxi!I130,"ND")</f>
        <v>1.5734934396742703E-6</v>
      </c>
      <c r="E130" s="28">
        <f>IF('A3-999-92-16-7565-0-0'!E130=1,Vazao_agua_LHP_comb!I130,"ND")</f>
        <v>1.3550461253234828E-6</v>
      </c>
      <c r="F130" s="28">
        <f>D130/'Dados teoricos e resumo geral'!$C$16-1</f>
        <v>-6.5368202774332973E-3</v>
      </c>
      <c r="G130" s="28">
        <f>E130/'Dados teoricos e resumo geral'!$C$17-1</f>
        <v>-7.3790111479710152E-3</v>
      </c>
      <c r="H130" s="27">
        <f t="shared" si="0"/>
        <v>9.7179824861343643E-5</v>
      </c>
      <c r="I130" s="21">
        <f>'Dados teoricos e resumo geral'!$C$16</f>
        <v>1.5838467612998824E-6</v>
      </c>
      <c r="J130" s="21">
        <f>'Dados teoricos e resumo geral'!$C$17</f>
        <v>1.3651193562717229E-6</v>
      </c>
    </row>
    <row r="131" spans="1:10">
      <c r="A131" s="15" t="str">
        <f>'A3-999-92-16-7565-0-0'!A131</f>
        <v>127</v>
      </c>
      <c r="B131" s="8">
        <f>'A3-999-92-16-7565-0-0'!B131</f>
        <v>107</v>
      </c>
      <c r="C131" s="23">
        <f>'A3-999-92-16-7565-0-0'!E131</f>
        <v>1</v>
      </c>
      <c r="D131" s="28">
        <f>IF('A3-999-92-16-7565-0-0'!E131=1,Vazao_agua_LHP_oxi!I131,"ND")</f>
        <v>1.575385688285179E-6</v>
      </c>
      <c r="E131" s="28">
        <f>IF('A3-999-92-16-7565-0-0'!E131=1,Vazao_agua_LHP_comb!I131,"ND")</f>
        <v>1.3557275999396232E-6</v>
      </c>
      <c r="F131" s="28">
        <f>D131/'Dados teoricos e resumo geral'!$C$16-1</f>
        <v>-5.3421033028215881E-3</v>
      </c>
      <c r="G131" s="28">
        <f>E131/'Dados teoricos e resumo geral'!$C$17-1</f>
        <v>-6.8798059956819424E-3</v>
      </c>
      <c r="H131" s="27">
        <f t="shared" si="0"/>
        <v>7.586979823623853E-5</v>
      </c>
      <c r="I131" s="21">
        <f>'Dados teoricos e resumo geral'!$C$16</f>
        <v>1.5838467612998824E-6</v>
      </c>
      <c r="J131" s="21">
        <f>'Dados teoricos e resumo geral'!$C$17</f>
        <v>1.3651193562717229E-6</v>
      </c>
    </row>
    <row r="132" spans="1:10">
      <c r="A132" s="15" t="str">
        <f>'A3-999-92-16-7565-0-0'!A132</f>
        <v>128</v>
      </c>
      <c r="B132" s="8">
        <f>'A3-999-92-16-7565-0-0'!B132</f>
        <v>108</v>
      </c>
      <c r="C132" s="23">
        <f>'A3-999-92-16-7565-0-0'!E132</f>
        <v>1</v>
      </c>
      <c r="D132" s="28">
        <f>IF('A3-999-92-16-7565-0-0'!E132=1,Vazao_agua_LHP_oxi!I132,"ND")</f>
        <v>1.5760243850580204E-6</v>
      </c>
      <c r="E132" s="28">
        <f>IF('A3-999-92-16-7565-0-0'!E132=1,Vazao_agua_LHP_comb!I132,"ND")</f>
        <v>1.3706894142347065E-6</v>
      </c>
      <c r="F132" s="28">
        <f>D132/'Dados teoricos e resumo geral'!$C$16-1</f>
        <v>-4.9388466315024582E-3</v>
      </c>
      <c r="G132" s="28">
        <f>E132/'Dados teoricos e resumo geral'!$C$17-1</f>
        <v>4.0802717633394714E-3</v>
      </c>
      <c r="H132" s="27">
        <f t="shared" si="0"/>
        <v>4.1040823712208577E-5</v>
      </c>
      <c r="I132" s="21">
        <f>'Dados teoricos e resumo geral'!$C$16</f>
        <v>1.5838467612998824E-6</v>
      </c>
      <c r="J132" s="21">
        <f>'Dados teoricos e resumo geral'!$C$17</f>
        <v>1.3651193562717229E-6</v>
      </c>
    </row>
    <row r="133" spans="1:10">
      <c r="A133" s="15" t="str">
        <f>'A3-999-92-16-7565-0-0'!A133</f>
        <v>129</v>
      </c>
      <c r="B133" s="8">
        <f>'A3-999-92-16-7565-0-0'!B133</f>
        <v>109</v>
      </c>
      <c r="C133" s="23">
        <f>'A3-999-92-16-7565-0-0'!E133</f>
        <v>1</v>
      </c>
      <c r="D133" s="28">
        <f>IF('A3-999-92-16-7565-0-0'!E133=1,Vazao_agua_LHP_oxi!I133,"ND")</f>
        <v>1.5772287991587019E-6</v>
      </c>
      <c r="E133" s="28">
        <f>IF('A3-999-92-16-7565-0-0'!E133=1,Vazao_agua_LHP_comb!I133,"ND")</f>
        <v>1.3631328069683123E-6</v>
      </c>
      <c r="F133" s="28">
        <f>D133/'Dados teoricos e resumo geral'!$C$16-1</f>
        <v>-4.1784106284051825E-3</v>
      </c>
      <c r="G133" s="28">
        <f>E133/'Dados teoricos e resumo geral'!$C$17-1</f>
        <v>-1.4552202298530048E-3</v>
      </c>
      <c r="H133" s="27">
        <f t="shared" si="0"/>
        <v>1.9576781296942826E-5</v>
      </c>
      <c r="I133" s="21">
        <f>'Dados teoricos e resumo geral'!$C$16</f>
        <v>1.5838467612998824E-6</v>
      </c>
      <c r="J133" s="21">
        <f>'Dados teoricos e resumo geral'!$C$17</f>
        <v>1.3651193562717229E-6</v>
      </c>
    </row>
    <row r="134" spans="1:10">
      <c r="A134" s="15" t="str">
        <f>'A3-999-92-16-7565-0-0'!A134</f>
        <v>130</v>
      </c>
      <c r="B134" s="8">
        <f>'A3-999-92-16-7565-0-0'!B134</f>
        <v>110</v>
      </c>
      <c r="C134" s="23">
        <f>'A3-999-92-16-7565-0-0'!E134</f>
        <v>1</v>
      </c>
      <c r="D134" s="28">
        <f>IF('A3-999-92-16-7565-0-0'!E134=1,Vazao_agua_LHP_oxi!I134,"ND")</f>
        <v>1.5712009263367151E-6</v>
      </c>
      <c r="E134" s="28">
        <f>IF('A3-999-92-16-7565-0-0'!E134=1,Vazao_agua_LHP_comb!I134,"ND")</f>
        <v>1.3773385864780835E-6</v>
      </c>
      <c r="F134" s="28">
        <f>D134/'Dados teoricos e resumo geral'!$C$16-1</f>
        <v>-7.9842540782093518E-3</v>
      </c>
      <c r="G134" s="28">
        <f>E134/'Dados teoricos e resumo geral'!$C$17-1</f>
        <v>8.9510343181511409E-3</v>
      </c>
      <c r="H134" s="27">
        <f t="shared" si="0"/>
        <v>1.4386932855012214E-4</v>
      </c>
      <c r="I134" s="21">
        <f>'Dados teoricos e resumo geral'!$C$16</f>
        <v>1.5838467612998824E-6</v>
      </c>
      <c r="J134" s="21">
        <f>'Dados teoricos e resumo geral'!$C$17</f>
        <v>1.3651193562717229E-6</v>
      </c>
    </row>
    <row r="135" spans="1:10">
      <c r="A135" s="15" t="str">
        <f>'A3-999-92-16-7565-0-0'!A135</f>
        <v>131</v>
      </c>
      <c r="B135" s="8">
        <f>'A3-999-92-16-7565-0-0'!B135</f>
        <v>111</v>
      </c>
      <c r="C135" s="23">
        <f>'A3-999-92-16-7565-0-0'!E135</f>
        <v>1</v>
      </c>
      <c r="D135" s="28">
        <f>IF('A3-999-92-16-7565-0-0'!E135=1,Vazao_agua_LHP_oxi!I135,"ND")</f>
        <v>1.5781756186698591E-6</v>
      </c>
      <c r="E135" s="28">
        <f>IF('A3-999-92-16-7565-0-0'!E135=1,Vazao_agua_LHP_comb!I135,"ND")</f>
        <v>1.3618837387087422E-6</v>
      </c>
      <c r="F135" s="28">
        <f>D135/'Dados teoricos e resumo geral'!$C$16-1</f>
        <v>-3.5806132061468876E-3</v>
      </c>
      <c r="G135" s="28">
        <f>E135/'Dados teoricos e resumo geral'!$C$17-1</f>
        <v>-2.3702085448538135E-3</v>
      </c>
      <c r="H135" s="27">
        <f t="shared" si="0"/>
        <v>1.8438679478131524E-5</v>
      </c>
      <c r="I135" s="21">
        <f>'Dados teoricos e resumo geral'!$C$16</f>
        <v>1.5838467612998824E-6</v>
      </c>
      <c r="J135" s="21">
        <f>'Dados teoricos e resumo geral'!$C$17</f>
        <v>1.3651193562717229E-6</v>
      </c>
    </row>
    <row r="136" spans="1:10">
      <c r="A136" s="15" t="str">
        <f>'A3-999-92-16-7565-0-0'!A136</f>
        <v>132</v>
      </c>
      <c r="B136" s="8">
        <f>'A3-999-92-16-7565-0-0'!B136</f>
        <v>112</v>
      </c>
      <c r="C136" s="23">
        <f>'A3-999-92-16-7565-0-0'!E136</f>
        <v>1</v>
      </c>
      <c r="D136" s="28">
        <f>IF('A3-999-92-16-7565-0-0'!E136=1,Vazao_agua_LHP_oxi!I136,"ND")</f>
        <v>1.5633506321646801E-6</v>
      </c>
      <c r="E136" s="28">
        <f>IF('A3-999-92-16-7565-0-0'!E136=1,Vazao_agua_LHP_comb!I136,"ND")</f>
        <v>1.3654885687562599E-6</v>
      </c>
      <c r="F136" s="28">
        <f>D136/'Dados teoricos e resumo geral'!$C$16-1</f>
        <v>-1.2940727370860605E-2</v>
      </c>
      <c r="G136" s="28">
        <f>E136/'Dados teoricos e resumo geral'!$C$17-1</f>
        <v>2.7046168735411769E-4</v>
      </c>
      <c r="H136" s="27">
        <f t="shared" si="0"/>
        <v>1.6753557441126726E-4</v>
      </c>
      <c r="I136" s="21">
        <f>'Dados teoricos e resumo geral'!$C$16</f>
        <v>1.5838467612998824E-6</v>
      </c>
      <c r="J136" s="21">
        <f>'Dados teoricos e resumo geral'!$C$17</f>
        <v>1.3651193562717229E-6</v>
      </c>
    </row>
    <row r="137" spans="1:10">
      <c r="A137" s="15" t="str">
        <f>'A3-999-92-16-7565-0-0'!A137</f>
        <v>133</v>
      </c>
      <c r="B137" s="8">
        <f>'A3-999-92-16-7565-0-0'!B137</f>
        <v>113</v>
      </c>
      <c r="C137" s="23">
        <f>'A3-999-92-16-7565-0-0'!E137</f>
        <v>1</v>
      </c>
      <c r="D137" s="28">
        <f>IF('A3-999-92-16-7565-0-0'!E137=1,Vazao_agua_LHP_oxi!I137,"ND")</f>
        <v>1.5923753017150052E-6</v>
      </c>
      <c r="E137" s="28">
        <f>IF('A3-999-92-16-7565-0-0'!E137=1,Vazao_agua_LHP_comb!I137,"ND")</f>
        <v>1.3547029943654477E-6</v>
      </c>
      <c r="F137" s="28">
        <f>D137/'Dados teoricos e resumo geral'!$C$16-1</f>
        <v>5.3847004795610776E-3</v>
      </c>
      <c r="G137" s="28">
        <f>E137/'Dados teoricos e resumo geral'!$C$17-1</f>
        <v>-7.6303671605121304E-3</v>
      </c>
      <c r="H137" s="27">
        <f t="shared" si="0"/>
        <v>8.7217502258807246E-5</v>
      </c>
      <c r="I137" s="21">
        <f>'Dados teoricos e resumo geral'!$C$16</f>
        <v>1.5838467612998824E-6</v>
      </c>
      <c r="J137" s="21">
        <f>'Dados teoricos e resumo geral'!$C$17</f>
        <v>1.3651193562717229E-6</v>
      </c>
    </row>
    <row r="138" spans="1:10">
      <c r="A138" s="15" t="str">
        <f>'A3-999-92-16-7565-0-0'!A138</f>
        <v>134</v>
      </c>
      <c r="B138" s="8">
        <f>'A3-999-92-16-7565-0-0'!B138</f>
        <v>114</v>
      </c>
      <c r="C138" s="23">
        <f>'A3-999-92-16-7565-0-0'!E138</f>
        <v>1</v>
      </c>
      <c r="D138" s="28">
        <f>IF('A3-999-92-16-7565-0-0'!E138=1,Vazao_agua_LHP_oxi!I138,"ND")</f>
        <v>1.5675092235412938E-6</v>
      </c>
      <c r="E138" s="28">
        <f>IF('A3-999-92-16-7565-0-0'!E138=1,Vazao_agua_LHP_comb!I138,"ND")</f>
        <v>1.3729432772560043E-6</v>
      </c>
      <c r="F138" s="28">
        <f>D138/'Dados teoricos e resumo geral'!$C$16-1</f>
        <v>-1.0315100019638423E-2</v>
      </c>
      <c r="G138" s="28">
        <f>E138/'Dados teoricos e resumo geral'!$C$17-1</f>
        <v>5.7313090964070668E-3</v>
      </c>
      <c r="H138" s="27">
        <f t="shared" si="0"/>
        <v>1.3924919237370299E-4</v>
      </c>
      <c r="I138" s="21">
        <f>'Dados teoricos e resumo geral'!$C$16</f>
        <v>1.5838467612998824E-6</v>
      </c>
      <c r="J138" s="21">
        <f>'Dados teoricos e resumo geral'!$C$17</f>
        <v>1.3651193562717229E-6</v>
      </c>
    </row>
    <row r="139" spans="1:10">
      <c r="A139" s="15" t="str">
        <f>'A3-999-92-16-7565-0-0'!A139</f>
        <v>135</v>
      </c>
      <c r="B139" s="8">
        <f>'A3-999-92-16-7565-0-0'!B139</f>
        <v>115</v>
      </c>
      <c r="C139" s="23">
        <f>'A3-999-92-16-7565-0-0'!E139</f>
        <v>1</v>
      </c>
      <c r="D139" s="28">
        <f>IF('A3-999-92-16-7565-0-0'!E139=1,Vazao_agua_LHP_oxi!I139,"ND")</f>
        <v>1.5576042217346404E-6</v>
      </c>
      <c r="E139" s="28">
        <f>IF('A3-999-92-16-7565-0-0'!E139=1,Vazao_agua_LHP_comb!I139,"ND")</f>
        <v>1.4862479378464335E-6</v>
      </c>
      <c r="F139" s="28">
        <f>D139/'Dados teoricos e resumo geral'!$C$16-1</f>
        <v>-1.6568862724891664E-2</v>
      </c>
      <c r="G139" s="28">
        <f>E139/'Dados teoricos e resumo geral'!$C$17-1</f>
        <v>8.8731128906943901E-2</v>
      </c>
      <c r="H139" s="27">
        <f t="shared" si="0"/>
        <v>8.1477404490969997E-3</v>
      </c>
      <c r="I139" s="21">
        <f>'Dados teoricos e resumo geral'!$C$16</f>
        <v>1.5838467612998824E-6</v>
      </c>
      <c r="J139" s="21">
        <f>'Dados teoricos e resumo geral'!$C$17</f>
        <v>1.3651193562717229E-6</v>
      </c>
    </row>
    <row r="140" spans="1:10">
      <c r="A140" s="15" t="str">
        <f>'A3-999-92-16-7565-0-0'!A140</f>
        <v>136</v>
      </c>
      <c r="B140" s="8">
        <f>'A3-999-92-16-7565-0-0'!B140</f>
        <v>116</v>
      </c>
      <c r="C140" s="23">
        <f>'A3-999-92-16-7565-0-0'!E140</f>
        <v>1</v>
      </c>
      <c r="D140" s="28">
        <f>IF('A3-999-92-16-7565-0-0'!E140=1,Vazao_agua_LHP_oxi!I140,"ND")</f>
        <v>1.5753208530250012E-6</v>
      </c>
      <c r="E140" s="28">
        <f>IF('A3-999-92-16-7565-0-0'!E140=1,Vazao_agua_LHP_comb!I140,"ND")</f>
        <v>1.3376849981835636E-6</v>
      </c>
      <c r="F140" s="28">
        <f>D140/'Dados teoricos e resumo geral'!$C$16-1</f>
        <v>-5.3830386140916175E-3</v>
      </c>
      <c r="G140" s="28">
        <f>E140/'Dados teoricos e resumo geral'!$C$17-1</f>
        <v>-2.0096673570789592E-2</v>
      </c>
      <c r="H140" s="27">
        <f t="shared" si="0"/>
        <v>4.3285339333167428E-4</v>
      </c>
      <c r="I140" s="21">
        <f>'Dados teoricos e resumo geral'!$C$16</f>
        <v>1.5838467612998824E-6</v>
      </c>
      <c r="J140" s="21">
        <f>'Dados teoricos e resumo geral'!$C$17</f>
        <v>1.3651193562717229E-6</v>
      </c>
    </row>
    <row r="141" spans="1:10">
      <c r="A141" s="15" t="str">
        <f>'A3-999-92-16-7565-0-0'!A141</f>
        <v>137</v>
      </c>
      <c r="B141" s="8">
        <f>'A3-999-92-16-7565-0-0'!B141</f>
        <v>117</v>
      </c>
      <c r="C141" s="23">
        <f>'A3-999-92-16-7565-0-0'!E141</f>
        <v>1</v>
      </c>
      <c r="D141" s="28">
        <f>IF('A3-999-92-16-7565-0-0'!E141=1,Vazao_agua_LHP_oxi!I141,"ND")</f>
        <v>1.5884650354663558E-6</v>
      </c>
      <c r="E141" s="28">
        <f>IF('A3-999-92-16-7565-0-0'!E141=1,Vazao_agua_LHP_comb!I141,"ND")</f>
        <v>1.3889181306861844E-6</v>
      </c>
      <c r="F141" s="28">
        <f>D141/'Dados teoricos e resumo geral'!$C$16-1</f>
        <v>2.9158592101947711E-3</v>
      </c>
      <c r="G141" s="28">
        <f>E141/'Dados teoricos e resumo geral'!$C$17-1</f>
        <v>1.7433475179385427E-2</v>
      </c>
      <c r="H141" s="27">
        <f t="shared" si="0"/>
        <v>3.1242829176392542E-4</v>
      </c>
      <c r="I141" s="21">
        <f>'Dados teoricos e resumo geral'!$C$16</f>
        <v>1.5838467612998824E-6</v>
      </c>
      <c r="J141" s="21">
        <f>'Dados teoricos e resumo geral'!$C$17</f>
        <v>1.3651193562717229E-6</v>
      </c>
    </row>
    <row r="142" spans="1:10">
      <c r="A142" s="15" t="str">
        <f>'A3-999-92-16-7565-0-0'!A142</f>
        <v>138</v>
      </c>
      <c r="B142" s="8">
        <f>'A3-999-92-16-7565-0-0'!B142</f>
        <v>118</v>
      </c>
      <c r="C142" s="23">
        <f>'A3-999-92-16-7565-0-0'!E142</f>
        <v>1</v>
      </c>
      <c r="D142" s="28">
        <f>IF('A3-999-92-16-7565-0-0'!E142=1,Vazao_agua_LHP_oxi!I142,"ND")</f>
        <v>1.5951447582967901E-6</v>
      </c>
      <c r="E142" s="28">
        <f>IF('A3-999-92-16-7565-0-0'!E142=1,Vazao_agua_LHP_comb!I142,"ND")</f>
        <v>1.3611953429027697E-6</v>
      </c>
      <c r="F142" s="28">
        <f>D142/'Dados teoricos e resumo geral'!$C$16-1</f>
        <v>7.133263945077184E-3</v>
      </c>
      <c r="G142" s="28">
        <f>E142/'Dados teoricos e resumo geral'!$C$17-1</f>
        <v>-2.8744837225589404E-3</v>
      </c>
      <c r="H142" s="27">
        <f t="shared" si="0"/>
        <v>5.9146111181394412E-5</v>
      </c>
      <c r="I142" s="21">
        <f>'Dados teoricos e resumo geral'!$C$16</f>
        <v>1.5838467612998824E-6</v>
      </c>
      <c r="J142" s="21">
        <f>'Dados teoricos e resumo geral'!$C$17</f>
        <v>1.3651193562717229E-6</v>
      </c>
    </row>
    <row r="143" spans="1:10">
      <c r="A143" s="15" t="str">
        <f>'A3-999-92-16-7565-0-0'!A143</f>
        <v>139</v>
      </c>
      <c r="B143" s="8">
        <f>'A3-999-92-16-7565-0-0'!B143</f>
        <v>119</v>
      </c>
      <c r="C143" s="23">
        <f>'A3-999-92-16-7565-0-0'!E143</f>
        <v>1</v>
      </c>
      <c r="D143" s="28">
        <f>IF('A3-999-92-16-7565-0-0'!E143=1,Vazao_agua_LHP_oxi!I143,"ND")</f>
        <v>1.5810413158172888E-6</v>
      </c>
      <c r="E143" s="28">
        <f>IF('A3-999-92-16-7565-0-0'!E143=1,Vazao_agua_LHP_comb!I143,"ND")</f>
        <v>1.3484027945311545E-6</v>
      </c>
      <c r="F143" s="28">
        <f>D143/'Dados teoricos e resumo geral'!$C$16-1</f>
        <v>-1.7712859293856908E-3</v>
      </c>
      <c r="G143" s="28">
        <f>E143/'Dados teoricos e resumo geral'!$C$17-1</f>
        <v>-1.2245494625629627E-2</v>
      </c>
      <c r="H143" s="27">
        <f t="shared" si="0"/>
        <v>1.5308959246996382E-4</v>
      </c>
      <c r="I143" s="21">
        <f>'Dados teoricos e resumo geral'!$C$16</f>
        <v>1.5838467612998824E-6</v>
      </c>
      <c r="J143" s="21">
        <f>'Dados teoricos e resumo geral'!$C$17</f>
        <v>1.3651193562717229E-6</v>
      </c>
    </row>
    <row r="144" spans="1:10">
      <c r="A144" s="15" t="str">
        <f>'A3-999-92-16-7565-0-0'!A144</f>
        <v>140</v>
      </c>
      <c r="B144" s="8">
        <f>'A3-999-92-16-7565-0-0'!B144</f>
        <v>120</v>
      </c>
      <c r="C144" s="23">
        <f>'A3-999-92-16-7565-0-0'!E144</f>
        <v>1</v>
      </c>
      <c r="D144" s="28">
        <f>IF('A3-999-92-16-7565-0-0'!E144=1,Vazao_agua_LHP_oxi!I144,"ND")</f>
        <v>1.5547489920806597E-6</v>
      </c>
      <c r="E144" s="28">
        <f>IF('A3-999-92-16-7565-0-0'!E144=1,Vazao_agua_LHP_comb!I144,"ND")</f>
        <v>1.4812512913244161E-6</v>
      </c>
      <c r="F144" s="28">
        <f>D144/'Dados teoricos e resumo geral'!$C$16-1</f>
        <v>-1.8371581096230383E-2</v>
      </c>
      <c r="G144" s="28">
        <f>E144/'Dados teoricos e resumo geral'!$C$17-1</f>
        <v>8.5070902056404218E-2</v>
      </c>
      <c r="H144" s="27">
        <f t="shared" si="0"/>
        <v>7.5745733686656894E-3</v>
      </c>
      <c r="I144" s="21">
        <f>'Dados teoricos e resumo geral'!$C$16</f>
        <v>1.5838467612998824E-6</v>
      </c>
      <c r="J144" s="21">
        <f>'Dados teoricos e resumo geral'!$C$17</f>
        <v>1.3651193562717229E-6</v>
      </c>
    </row>
    <row r="145" spans="1:10">
      <c r="A145" s="15" t="str">
        <f>'A3-999-92-16-7565-0-0'!A145</f>
        <v>141</v>
      </c>
      <c r="B145" s="8">
        <f>'A3-999-92-16-7565-0-0'!B145</f>
        <v>121</v>
      </c>
      <c r="C145" s="23">
        <f>'A3-999-92-16-7565-0-0'!E145</f>
        <v>1</v>
      </c>
      <c r="D145" s="28">
        <f>IF('A3-999-92-16-7565-0-0'!E145=1,Vazao_agua_LHP_oxi!I145,"ND")</f>
        <v>1.5675774338103916E-6</v>
      </c>
      <c r="E145" s="28">
        <f>IF('A3-999-92-16-7565-0-0'!E145=1,Vazao_agua_LHP_comb!I145,"ND")</f>
        <v>1.3669984847298034E-6</v>
      </c>
      <c r="F145" s="28">
        <f>D145/'Dados teoricos e resumo geral'!$C$16-1</f>
        <v>-1.0272033814772819E-2</v>
      </c>
      <c r="G145" s="28">
        <f>E145/'Dados teoricos e resumo geral'!$C$17-1</f>
        <v>1.3765305205346579E-3</v>
      </c>
      <c r="H145" s="27">
        <f t="shared" si="0"/>
        <v>1.0740951496579963E-4</v>
      </c>
      <c r="I145" s="21">
        <f>'Dados teoricos e resumo geral'!$C$16</f>
        <v>1.5838467612998824E-6</v>
      </c>
      <c r="J145" s="21">
        <f>'Dados teoricos e resumo geral'!$C$17</f>
        <v>1.3651193562717229E-6</v>
      </c>
    </row>
    <row r="146" spans="1:10">
      <c r="A146" s="15" t="str">
        <f>'A3-999-92-16-7565-0-0'!A146</f>
        <v>142</v>
      </c>
      <c r="B146" s="8">
        <f>'A3-999-92-16-7565-0-0'!B146</f>
        <v>122</v>
      </c>
      <c r="C146" s="23">
        <f>'A3-999-92-16-7565-0-0'!E146</f>
        <v>1</v>
      </c>
      <c r="D146" s="28">
        <f>IF('A3-999-92-16-7565-0-0'!E146=1,Vazao_agua_LHP_oxi!I146,"ND")</f>
        <v>1.7140085465597085E-6</v>
      </c>
      <c r="E146" s="28">
        <f>IF('A3-999-92-16-7565-0-0'!E146=1,Vazao_agua_LHP_comb!I146,"ND")</f>
        <v>1.3550230203902641E-6</v>
      </c>
      <c r="F146" s="28">
        <f>D146/'Dados teoricos e resumo geral'!$C$16-1</f>
        <v>8.2180794531537149E-2</v>
      </c>
      <c r="G146" s="28">
        <f>E146/'Dados teoricos e resumo geral'!$C$17-1</f>
        <v>-7.3959363590249128E-3</v>
      </c>
      <c r="H146" s="27">
        <f t="shared" si="0"/>
        <v>6.8083828644614729E-3</v>
      </c>
      <c r="I146" s="21">
        <f>'Dados teoricos e resumo geral'!$C$16</f>
        <v>1.5838467612998824E-6</v>
      </c>
      <c r="J146" s="21">
        <f>'Dados teoricos e resumo geral'!$C$17</f>
        <v>1.3651193562717229E-6</v>
      </c>
    </row>
    <row r="147" spans="1:10">
      <c r="A147" s="15" t="str">
        <f>'A3-999-92-16-7565-0-0'!A147</f>
        <v>143</v>
      </c>
      <c r="B147" s="8">
        <f>'A3-999-92-16-7565-0-0'!B147</f>
        <v>123</v>
      </c>
      <c r="C147" s="23">
        <f>'A3-999-92-16-7565-0-0'!E147</f>
        <v>1</v>
      </c>
      <c r="D147" s="28">
        <f>IF('A3-999-92-16-7565-0-0'!E147=1,Vazao_agua_LHP_oxi!I147,"ND")</f>
        <v>1.579201274843526E-6</v>
      </c>
      <c r="E147" s="28">
        <f>IF('A3-999-92-16-7565-0-0'!E147=1,Vazao_agua_LHP_comb!I147,"ND")</f>
        <v>1.3775799319410016E-6</v>
      </c>
      <c r="F147" s="28">
        <f>D147/'Dados teoricos e resumo geral'!$C$16-1</f>
        <v>-2.9330403482618062E-3</v>
      </c>
      <c r="G147" s="28">
        <f>E147/'Dados teoricos e resumo geral'!$C$17-1</f>
        <v>9.127828722105269E-3</v>
      </c>
      <c r="H147" s="27">
        <f t="shared" si="0"/>
        <v>9.1919982864621639E-5</v>
      </c>
      <c r="I147" s="21">
        <f>'Dados teoricos e resumo geral'!$C$16</f>
        <v>1.5838467612998824E-6</v>
      </c>
      <c r="J147" s="21">
        <f>'Dados teoricos e resumo geral'!$C$17</f>
        <v>1.3651193562717229E-6</v>
      </c>
    </row>
    <row r="148" spans="1:10">
      <c r="A148" s="15" t="str">
        <f>'A3-999-92-16-7565-0-0'!A148</f>
        <v>144</v>
      </c>
      <c r="B148" s="8">
        <f>'A3-999-92-16-7565-0-0'!B148</f>
        <v>124</v>
      </c>
      <c r="C148" s="23">
        <f>'A3-999-92-16-7565-0-0'!E148</f>
        <v>1</v>
      </c>
      <c r="D148" s="28">
        <f>IF('A3-999-92-16-7565-0-0'!E148=1,Vazao_agua_LHP_oxi!I148,"ND")</f>
        <v>1.5783465767940495E-6</v>
      </c>
      <c r="E148" s="28">
        <f>IF('A3-999-92-16-7565-0-0'!E148=1,Vazao_agua_LHP_comb!I148,"ND")</f>
        <v>1.3788624444254515E-6</v>
      </c>
      <c r="F148" s="28">
        <f>D148/'Dados teoricos e resumo geral'!$C$16-1</f>
        <v>-3.4726746552922183E-3</v>
      </c>
      <c r="G148" s="28">
        <f>E148/'Dados teoricos e resumo geral'!$C$17-1</f>
        <v>1.0067316158538953E-2</v>
      </c>
      <c r="H148" s="27">
        <f t="shared" si="0"/>
        <v>1.1341032389748842E-4</v>
      </c>
      <c r="I148" s="21">
        <f>'Dados teoricos e resumo geral'!$C$16</f>
        <v>1.5838467612998824E-6</v>
      </c>
      <c r="J148" s="21">
        <f>'Dados teoricos e resumo geral'!$C$17</f>
        <v>1.3651193562717229E-6</v>
      </c>
    </row>
    <row r="149" spans="1:10">
      <c r="A149" s="15" t="str">
        <f>'A3-999-92-16-7565-0-0'!A149</f>
        <v>145</v>
      </c>
      <c r="B149" s="8">
        <f>'A3-999-92-16-7565-0-0'!B149</f>
        <v>125</v>
      </c>
      <c r="C149" s="23">
        <f>'A3-999-92-16-7565-0-0'!E149</f>
        <v>1</v>
      </c>
      <c r="D149" s="28">
        <f>IF('A3-999-92-16-7565-0-0'!E149=1,Vazao_agua_LHP_oxi!I149,"ND")</f>
        <v>1.5990678606062515E-6</v>
      </c>
      <c r="E149" s="28">
        <f>IF('A3-999-92-16-7565-0-0'!E149=1,Vazao_agua_LHP_comb!I149,"ND")</f>
        <v>1.3975434483710856E-6</v>
      </c>
      <c r="F149" s="28">
        <f>D149/'Dados teoricos e resumo geral'!$C$16-1</f>
        <v>9.6102095722170322E-3</v>
      </c>
      <c r="G149" s="28">
        <f>E149/'Dados teoricos e resumo geral'!$C$17-1</f>
        <v>2.3751836753612698E-2</v>
      </c>
      <c r="H149" s="27">
        <f t="shared" si="0"/>
        <v>6.5650587719219881E-4</v>
      </c>
      <c r="I149" s="21">
        <f>'Dados teoricos e resumo geral'!$C$16</f>
        <v>1.5838467612998824E-6</v>
      </c>
      <c r="J149" s="21">
        <f>'Dados teoricos e resumo geral'!$C$17</f>
        <v>1.3651193562717229E-6</v>
      </c>
    </row>
    <row r="150" spans="1:10">
      <c r="A150" s="15" t="str">
        <f>'A3-999-92-16-7565-0-0'!A150</f>
        <v>146</v>
      </c>
      <c r="B150" s="8">
        <f>'A3-999-92-16-7565-0-0'!B150</f>
        <v>126</v>
      </c>
      <c r="C150" s="23">
        <f>'A3-999-92-16-7565-0-0'!E150</f>
        <v>1</v>
      </c>
      <c r="D150" s="28">
        <f>IF('A3-999-92-16-7565-0-0'!E150=1,Vazao_agua_LHP_oxi!I150,"ND")</f>
        <v>1.5985772212610762E-6</v>
      </c>
      <c r="E150" s="28">
        <f>IF('A3-999-92-16-7565-0-0'!E150=1,Vazao_agua_LHP_comb!I150,"ND")</f>
        <v>1.3628844476720971E-6</v>
      </c>
      <c r="F150" s="28">
        <f>D150/'Dados teoricos e resumo geral'!$C$16-1</f>
        <v>9.300432542542314E-3</v>
      </c>
      <c r="G150" s="28">
        <f>E150/'Dados teoricos e resumo geral'!$C$17-1</f>
        <v>-1.6371525239592399E-3</v>
      </c>
      <c r="H150" s="27">
        <f t="shared" si="0"/>
        <v>8.9178313865086203E-5</v>
      </c>
      <c r="I150" s="21">
        <f>'Dados teoricos e resumo geral'!$C$16</f>
        <v>1.5838467612998824E-6</v>
      </c>
      <c r="J150" s="21">
        <f>'Dados teoricos e resumo geral'!$C$17</f>
        <v>1.3651193562717229E-6</v>
      </c>
    </row>
    <row r="151" spans="1:10">
      <c r="A151" s="15" t="str">
        <f>'A3-999-92-16-7565-0-0'!A151</f>
        <v>147</v>
      </c>
      <c r="B151" s="8">
        <f>'A3-999-92-16-7565-0-0'!B151</f>
        <v>127</v>
      </c>
      <c r="C151" s="23">
        <f>'A3-999-92-16-7565-0-0'!E151</f>
        <v>1</v>
      </c>
      <c r="D151" s="28">
        <f>IF('A3-999-92-16-7565-0-0'!E151=1,Vazao_agua_LHP_oxi!I151,"ND")</f>
        <v>1.562705258472426E-6</v>
      </c>
      <c r="E151" s="28">
        <f>IF('A3-999-92-16-7565-0-0'!E151=1,Vazao_agua_LHP_comb!I151,"ND")</f>
        <v>1.3842744736837926E-6</v>
      </c>
      <c r="F151" s="28">
        <f>D151/'Dados teoricos e resumo geral'!$C$16-1</f>
        <v>-1.3348199676908923E-2</v>
      </c>
      <c r="G151" s="28">
        <f>E151/'Dados teoricos e resumo geral'!$C$17-1</f>
        <v>1.4031826099356159E-2</v>
      </c>
      <c r="H151" s="27">
        <f t="shared" si="0"/>
        <v>3.7506657829720414E-4</v>
      </c>
      <c r="I151" s="21">
        <f>'Dados teoricos e resumo geral'!$C$16</f>
        <v>1.5838467612998824E-6</v>
      </c>
      <c r="J151" s="21">
        <f>'Dados teoricos e resumo geral'!$C$17</f>
        <v>1.3651193562717229E-6</v>
      </c>
    </row>
    <row r="152" spans="1:10">
      <c r="A152" s="15" t="str">
        <f>'A3-999-92-16-7565-0-0'!A152</f>
        <v>148</v>
      </c>
      <c r="B152" s="8">
        <f>'A3-999-92-16-7565-0-0'!B152</f>
        <v>128</v>
      </c>
      <c r="C152" s="23">
        <f>'A3-999-92-16-7565-0-0'!E152</f>
        <v>1</v>
      </c>
      <c r="D152" s="28">
        <f>IF('A3-999-92-16-7565-0-0'!E152=1,Vazao_agua_LHP_oxi!I152,"ND")</f>
        <v>1.5889690354777392E-6</v>
      </c>
      <c r="E152" s="28">
        <f>IF('A3-999-92-16-7565-0-0'!E152=1,Vazao_agua_LHP_comb!I152,"ND")</f>
        <v>1.4229895045151907E-6</v>
      </c>
      <c r="F152" s="28">
        <f>D152/'Dados teoricos e resumo geral'!$C$16-1</f>
        <v>3.2340718199612706E-3</v>
      </c>
      <c r="G152" s="28">
        <f>E152/'Dados teoricos e resumo geral'!$C$17-1</f>
        <v>4.2392006220992151E-2</v>
      </c>
      <c r="H152" s="27">
        <f t="shared" si="0"/>
        <v>1.8075414119773049E-3</v>
      </c>
      <c r="I152" s="21">
        <f>'Dados teoricos e resumo geral'!$C$16</f>
        <v>1.5838467612998824E-6</v>
      </c>
      <c r="J152" s="21">
        <f>'Dados teoricos e resumo geral'!$C$17</f>
        <v>1.3651193562717229E-6</v>
      </c>
    </row>
    <row r="153" spans="1:10">
      <c r="A153" s="15" t="str">
        <f>'A3-999-92-16-7565-0-0'!A153</f>
        <v>149</v>
      </c>
      <c r="B153" s="8">
        <f>'A3-999-92-16-7565-0-0'!B153</f>
        <v>129</v>
      </c>
      <c r="C153" s="23">
        <f>'A3-999-92-16-7565-0-0'!E153</f>
        <v>1</v>
      </c>
      <c r="D153" s="28">
        <f>IF('A3-999-92-16-7565-0-0'!E153=1,Vazao_agua_LHP_oxi!I153,"ND")</f>
        <v>1.559160092419606E-6</v>
      </c>
      <c r="E153" s="28">
        <f>IF('A3-999-92-16-7565-0-0'!E153=1,Vazao_agua_LHP_comb!I153,"ND")</f>
        <v>1.398324285150744E-6</v>
      </c>
      <c r="F153" s="28">
        <f>D153/'Dados teoricos e resumo geral'!$C$16-1</f>
        <v>-1.5586526098027131E-2</v>
      </c>
      <c r="G153" s="28">
        <f>E153/'Dados teoricos e resumo geral'!$C$17-1</f>
        <v>2.4323828335206743E-2</v>
      </c>
      <c r="H153" s="27">
        <f t="shared" si="0"/>
        <v>8.3458842068508728E-4</v>
      </c>
      <c r="I153" s="21">
        <f>'Dados teoricos e resumo geral'!$C$16</f>
        <v>1.5838467612998824E-6</v>
      </c>
      <c r="J153" s="21">
        <f>'Dados teoricos e resumo geral'!$C$17</f>
        <v>1.3651193562717229E-6</v>
      </c>
    </row>
    <row r="154" spans="1:10">
      <c r="A154" s="15" t="str">
        <f>'A3-999-92-16-7565-0-0'!A154</f>
        <v>150</v>
      </c>
      <c r="B154" s="8">
        <f>'A3-999-92-16-7565-0-0'!B154</f>
        <v>130</v>
      </c>
      <c r="C154" s="23">
        <f>'A3-999-92-16-7565-0-0'!E154</f>
        <v>1</v>
      </c>
      <c r="D154" s="28">
        <f>IF('A3-999-92-16-7565-0-0'!E154=1,Vazao_agua_LHP_oxi!I154,"ND")</f>
        <v>1.5641530785642195E-6</v>
      </c>
      <c r="E154" s="28">
        <f>IF('A3-999-92-16-7565-0-0'!E154=1,Vazao_agua_LHP_comb!I154,"ND")</f>
        <v>1.3774921442144084E-6</v>
      </c>
      <c r="F154" s="28">
        <f>D154/'Dados teoricos e resumo geral'!$C$16-1</f>
        <v>-1.2434083408107033E-2</v>
      </c>
      <c r="G154" s="28">
        <f>E154/'Dados teoricos e resumo geral'!$C$17-1</f>
        <v>9.0635209923892734E-3</v>
      </c>
      <c r="H154" s="27">
        <f t="shared" si="0"/>
        <v>2.3675384297924368E-4</v>
      </c>
      <c r="I154" s="21">
        <f>'Dados teoricos e resumo geral'!$C$16</f>
        <v>1.5838467612998824E-6</v>
      </c>
      <c r="J154" s="21">
        <f>'Dados teoricos e resumo geral'!$C$17</f>
        <v>1.3651193562717229E-6</v>
      </c>
    </row>
    <row r="155" spans="1:10">
      <c r="A155" s="15" t="str">
        <f>'A3-999-92-16-7565-0-0'!A155</f>
        <v>151</v>
      </c>
      <c r="B155" s="8">
        <f>'A3-999-92-16-7565-0-0'!B155</f>
        <v>131</v>
      </c>
      <c r="C155" s="23">
        <f>'A3-999-92-16-7565-0-0'!E155</f>
        <v>1</v>
      </c>
      <c r="D155" s="28">
        <f>IF('A3-999-92-16-7565-0-0'!E155=1,Vazao_agua_LHP_oxi!I155,"ND")</f>
        <v>1.5711739361804883E-6</v>
      </c>
      <c r="E155" s="28">
        <f>IF('A3-999-92-16-7565-0-0'!E155=1,Vazao_agua_LHP_comb!I155,"ND")</f>
        <v>1.3349733900631325E-6</v>
      </c>
      <c r="F155" s="28">
        <f>D155/'Dados teoricos e resumo geral'!$C$16-1</f>
        <v>-8.001294966814454E-3</v>
      </c>
      <c r="G155" s="28">
        <f>E155/'Dados teoricos e resumo geral'!$C$17-1</f>
        <v>-2.2083025978711479E-2</v>
      </c>
      <c r="H155" s="27">
        <f t="shared" si="0"/>
        <v>5.5168075752241635E-4</v>
      </c>
      <c r="I155" s="21">
        <f>'Dados teoricos e resumo geral'!$C$16</f>
        <v>1.5838467612998824E-6</v>
      </c>
      <c r="J155" s="21">
        <f>'Dados teoricos e resumo geral'!$C$17</f>
        <v>1.3651193562717229E-6</v>
      </c>
    </row>
    <row r="156" spans="1:10">
      <c r="A156" s="15" t="str">
        <f>'A3-999-92-16-7565-0-0'!A156</f>
        <v>152</v>
      </c>
      <c r="B156" s="8">
        <f>'A3-999-92-16-7565-0-0'!B156</f>
        <v>132</v>
      </c>
      <c r="C156" s="23">
        <f>'A3-999-92-16-7565-0-0'!E156</f>
        <v>1</v>
      </c>
      <c r="D156" s="28">
        <f>IF('A3-999-92-16-7565-0-0'!E156=1,Vazao_agua_LHP_oxi!I156,"ND")</f>
        <v>1.5693960946078645E-6</v>
      </c>
      <c r="E156" s="28">
        <f>IF('A3-999-92-16-7565-0-0'!E156=1,Vazao_agua_LHP_comb!I156,"ND")</f>
        <v>1.3409221927444549E-6</v>
      </c>
      <c r="F156" s="28">
        <f>D156/'Dados teoricos e resumo geral'!$C$16-1</f>
        <v>-9.1237782878427209E-3</v>
      </c>
      <c r="G156" s="28">
        <f>E156/'Dados teoricos e resumo geral'!$C$17-1</f>
        <v>-1.7725309817123058E-2</v>
      </c>
      <c r="H156" s="27">
        <f t="shared" si="0"/>
        <v>3.9742993835870934E-4</v>
      </c>
      <c r="I156" s="21">
        <f>'Dados teoricos e resumo geral'!$C$16</f>
        <v>1.5838467612998824E-6</v>
      </c>
      <c r="J156" s="21">
        <f>'Dados teoricos e resumo geral'!$C$17</f>
        <v>1.3651193562717229E-6</v>
      </c>
    </row>
    <row r="157" spans="1:10">
      <c r="A157" s="15" t="str">
        <f>'A3-999-92-16-7565-0-0'!A157</f>
        <v>153</v>
      </c>
      <c r="B157" s="8">
        <f>'A3-999-92-16-7565-0-0'!B157</f>
        <v>133</v>
      </c>
      <c r="C157" s="23">
        <f>'A3-999-92-16-7565-0-0'!E157</f>
        <v>1</v>
      </c>
      <c r="D157" s="28">
        <f>IF('A3-999-92-16-7565-0-0'!E157=1,Vazao_agua_LHP_oxi!I157,"ND")</f>
        <v>1.5609745514137659E-6</v>
      </c>
      <c r="E157" s="28">
        <f>IF('A3-999-92-16-7565-0-0'!E157=1,Vazao_agua_LHP_comb!I157,"ND")</f>
        <v>1.289425477900606E-6</v>
      </c>
      <c r="F157" s="28">
        <f>D157/'Dados teoricos e resumo geral'!$C$16-1</f>
        <v>-1.4440923481350509E-2</v>
      </c>
      <c r="G157" s="28">
        <f>E157/'Dados teoricos e resumo geral'!$C$17-1</f>
        <v>-5.5448542300245762E-2</v>
      </c>
      <c r="H157" s="27">
        <f t="shared" si="0"/>
        <v>3.2830811142163644E-3</v>
      </c>
      <c r="I157" s="21">
        <f>'Dados teoricos e resumo geral'!$C$16</f>
        <v>1.5838467612998824E-6</v>
      </c>
      <c r="J157" s="21">
        <f>'Dados teoricos e resumo geral'!$C$17</f>
        <v>1.3651193562717229E-6</v>
      </c>
    </row>
    <row r="158" spans="1:10">
      <c r="A158" s="15" t="str">
        <f>'A3-999-92-16-7565-0-0'!A158</f>
        <v>154</v>
      </c>
      <c r="B158" s="8">
        <f>'A3-999-92-16-7565-0-0'!B158</f>
        <v>134</v>
      </c>
      <c r="C158" s="23">
        <f>'A3-999-92-16-7565-0-0'!E158</f>
        <v>1</v>
      </c>
      <c r="D158" s="28">
        <f>IF('A3-999-92-16-7565-0-0'!E158=1,Vazao_agua_LHP_oxi!I158,"ND")</f>
        <v>1.5624627320555092E-6</v>
      </c>
      <c r="E158" s="28">
        <f>IF('A3-999-92-16-7565-0-0'!E158=1,Vazao_agua_LHP_comb!I158,"ND")</f>
        <v>1.3748685155158354E-6</v>
      </c>
      <c r="F158" s="28">
        <f>D158/'Dados teoricos e resumo geral'!$C$16-1</f>
        <v>-1.3501324602149589E-2</v>
      </c>
      <c r="G158" s="28">
        <f>E158/'Dados teoricos e resumo geral'!$C$17-1</f>
        <v>7.1416167379960704E-3</v>
      </c>
      <c r="H158" s="27">
        <f t="shared" si="0"/>
        <v>2.3328845564503538E-4</v>
      </c>
      <c r="I158" s="21">
        <f>'Dados teoricos e resumo geral'!$C$16</f>
        <v>1.5838467612998824E-6</v>
      </c>
      <c r="J158" s="21">
        <f>'Dados teoricos e resumo geral'!$C$17</f>
        <v>1.3651193562717229E-6</v>
      </c>
    </row>
    <row r="159" spans="1:10">
      <c r="A159" s="15" t="str">
        <f>'A3-999-92-16-7565-0-0'!A159</f>
        <v>155</v>
      </c>
      <c r="B159" s="8">
        <f>'A3-999-92-16-7565-0-0'!B159</f>
        <v>135</v>
      </c>
      <c r="C159" s="23">
        <f>'A3-999-92-16-7565-0-0'!E159</f>
        <v>1</v>
      </c>
      <c r="D159" s="28">
        <f>IF('A3-999-92-16-7565-0-0'!E159=1,Vazao_agua_LHP_oxi!I159,"ND")</f>
        <v>2.1254286847626099E-6</v>
      </c>
      <c r="E159" s="28">
        <f>IF('A3-999-92-16-7565-0-0'!E159=1,Vazao_agua_LHP_comb!I159,"ND")</f>
        <v>1.3415275071902128E-6</v>
      </c>
      <c r="F159" s="28">
        <f>D159/'Dados teoricos e resumo geral'!$C$16-1</f>
        <v>0.34194085987096678</v>
      </c>
      <c r="G159" s="28">
        <f>E159/'Dados teoricos e resumo geral'!$C$17-1</f>
        <v>-1.7281894783135798E-2</v>
      </c>
      <c r="H159" s="27">
        <f t="shared" si="0"/>
        <v>0.11722221553659153</v>
      </c>
      <c r="I159" s="21">
        <f>'Dados teoricos e resumo geral'!$C$16</f>
        <v>1.5838467612998824E-6</v>
      </c>
      <c r="J159" s="21">
        <f>'Dados teoricos e resumo geral'!$C$17</f>
        <v>1.3651193562717229E-6</v>
      </c>
    </row>
    <row r="160" spans="1:10">
      <c r="A160" s="15" t="str">
        <f>'A3-999-92-16-7565-0-0'!A160</f>
        <v>156</v>
      </c>
      <c r="B160" s="8">
        <f>'A3-999-92-16-7565-0-0'!B160</f>
        <v>136</v>
      </c>
      <c r="C160" s="23">
        <f>'A3-999-92-16-7565-0-0'!E160</f>
        <v>1</v>
      </c>
      <c r="D160" s="28">
        <f>IF('A3-999-92-16-7565-0-0'!E160=1,Vazao_agua_LHP_oxi!I160,"ND")</f>
        <v>1.5511307797788186E-6</v>
      </c>
      <c r="E160" s="28">
        <f>IF('A3-999-92-16-7565-0-0'!E160=1,Vazao_agua_LHP_comb!I160,"ND")</f>
        <v>1.3595604739033862E-6</v>
      </c>
      <c r="F160" s="28">
        <f>D160/'Dados teoricos e resumo geral'!$C$16-1</f>
        <v>-2.0656027035224844E-2</v>
      </c>
      <c r="G160" s="28">
        <f>E160/'Dados teoricos e resumo geral'!$C$17-1</f>
        <v>-4.0720852303482991E-3</v>
      </c>
      <c r="H160" s="27">
        <f t="shared" si="0"/>
        <v>4.4325333100316043E-4</v>
      </c>
      <c r="I160" s="21">
        <f>'Dados teoricos e resumo geral'!$C$16</f>
        <v>1.5838467612998824E-6</v>
      </c>
      <c r="J160" s="21">
        <f>'Dados teoricos e resumo geral'!$C$17</f>
        <v>1.3651193562717229E-6</v>
      </c>
    </row>
    <row r="161" spans="1:10">
      <c r="A161" s="15" t="str">
        <f>'A3-999-92-16-7565-0-0'!A161</f>
        <v>157</v>
      </c>
      <c r="B161" s="8">
        <f>'A3-999-92-16-7565-0-0'!B161</f>
        <v>137</v>
      </c>
      <c r="C161" s="23">
        <f>'A3-999-92-16-7565-0-0'!E161</f>
        <v>1</v>
      </c>
      <c r="D161" s="28">
        <f>IF('A3-999-92-16-7565-0-0'!E161=1,Vazao_agua_LHP_oxi!I161,"ND")</f>
        <v>1.568699567693649E-6</v>
      </c>
      <c r="E161" s="28">
        <f>IF('A3-999-92-16-7565-0-0'!E161=1,Vazao_agua_LHP_comb!I161,"ND")</f>
        <v>1.3244995104702135E-6</v>
      </c>
      <c r="F161" s="28">
        <f>D161/'Dados teoricos e resumo geral'!$C$16-1</f>
        <v>-9.5635474190709502E-3</v>
      </c>
      <c r="G161" s="28">
        <f>E161/'Dados teoricos e resumo geral'!$C$17-1</f>
        <v>-2.9755526954394762E-2</v>
      </c>
      <c r="H161" s="27">
        <f t="shared" si="0"/>
        <v>9.7685282357053193E-4</v>
      </c>
      <c r="I161" s="21">
        <f>'Dados teoricos e resumo geral'!$C$16</f>
        <v>1.5838467612998824E-6</v>
      </c>
      <c r="J161" s="21">
        <f>'Dados teoricos e resumo geral'!$C$17</f>
        <v>1.3651193562717229E-6</v>
      </c>
    </row>
    <row r="162" spans="1:10">
      <c r="A162" s="15" t="str">
        <f>'A3-999-92-16-7565-0-0'!A162</f>
        <v>158</v>
      </c>
      <c r="B162" s="8">
        <f>'A3-999-92-16-7565-0-0'!B162</f>
        <v>138</v>
      </c>
      <c r="C162" s="23">
        <f>'A3-999-92-16-7565-0-0'!E162</f>
        <v>1</v>
      </c>
      <c r="D162" s="28">
        <f>IF('A3-999-92-16-7565-0-0'!E162=1,Vazao_agua_LHP_oxi!I162,"ND")</f>
        <v>1.5836657652033789E-6</v>
      </c>
      <c r="E162" s="28">
        <f>IF('A3-999-92-16-7565-0-0'!E162=1,Vazao_agua_LHP_comb!I162,"ND")</f>
        <v>1.2923775338317078E-6</v>
      </c>
      <c r="F162" s="28">
        <f>D162/'Dados teoricos e resumo geral'!$C$16-1</f>
        <v>-1.1427626770843524E-4</v>
      </c>
      <c r="G162" s="28">
        <f>E162/'Dados teoricos e resumo geral'!$C$17-1</f>
        <v>-5.3286053051566307E-2</v>
      </c>
      <c r="H162" s="27">
        <f t="shared" si="0"/>
        <v>2.8394165088797001E-3</v>
      </c>
      <c r="I162" s="21">
        <f>'Dados teoricos e resumo geral'!$C$16</f>
        <v>1.5838467612998824E-6</v>
      </c>
      <c r="J162" s="21">
        <f>'Dados teoricos e resumo geral'!$C$17</f>
        <v>1.3651193562717229E-6</v>
      </c>
    </row>
    <row r="163" spans="1:10">
      <c r="A163" s="15" t="str">
        <f>'A3-999-92-16-7565-0-0'!A163</f>
        <v>159</v>
      </c>
      <c r="B163" s="8">
        <f>'A3-999-92-16-7565-0-0'!B163</f>
        <v>139</v>
      </c>
      <c r="C163" s="23">
        <f>'A3-999-92-16-7565-0-0'!E163</f>
        <v>1</v>
      </c>
      <c r="D163" s="28">
        <f>IF('A3-999-92-16-7565-0-0'!E163=1,Vazao_agua_LHP_oxi!I163,"ND")</f>
        <v>1.5764313654517329E-6</v>
      </c>
      <c r="E163" s="28">
        <f>IF('A3-999-92-16-7565-0-0'!E163=1,Vazao_agua_LHP_comb!I163,"ND")</f>
        <v>1.3596405276383357E-6</v>
      </c>
      <c r="F163" s="28">
        <f>D163/'Dados teoricos e resumo geral'!$C$16-1</f>
        <v>-4.6818897063397591E-3</v>
      </c>
      <c r="G163" s="28">
        <f>E163/'Dados teoricos e resumo geral'!$C$17-1</f>
        <v>-4.0134429331881716E-3</v>
      </c>
      <c r="H163" s="27">
        <f t="shared" si="0"/>
        <v>3.8027815400288272E-5</v>
      </c>
      <c r="I163" s="21">
        <f>'Dados teoricos e resumo geral'!$C$16</f>
        <v>1.5838467612998824E-6</v>
      </c>
      <c r="J163" s="21">
        <f>'Dados teoricos e resumo geral'!$C$17</f>
        <v>1.3651193562717229E-6</v>
      </c>
    </row>
    <row r="164" spans="1:10">
      <c r="A164" s="15" t="str">
        <f>'A3-999-92-16-7565-0-0'!A164</f>
        <v>160</v>
      </c>
      <c r="B164" s="8">
        <f>'A3-999-92-16-7565-0-0'!B164</f>
        <v>140</v>
      </c>
      <c r="C164" s="23">
        <f>'A3-999-92-16-7565-0-0'!E164</f>
        <v>1</v>
      </c>
      <c r="D164" s="28">
        <f>IF('A3-999-92-16-7565-0-0'!E164=1,Vazao_agua_LHP_oxi!I164,"ND")</f>
        <v>1.5722511428795135E-6</v>
      </c>
      <c r="E164" s="28">
        <f>IF('A3-999-92-16-7565-0-0'!E164=1,Vazao_agua_LHP_comb!I164,"ND")</f>
        <v>1.3497596255194736E-6</v>
      </c>
      <c r="F164" s="28">
        <f>D164/'Dados teoricos e resumo geral'!$C$16-1</f>
        <v>-7.3211744366306064E-3</v>
      </c>
      <c r="G164" s="28">
        <f>E164/'Dados teoricos e resumo geral'!$C$17-1</f>
        <v>-1.1251566159165893E-2</v>
      </c>
      <c r="H164" s="27">
        <f t="shared" si="0"/>
        <v>1.8019733616566063E-4</v>
      </c>
      <c r="I164" s="21">
        <f>'Dados teoricos e resumo geral'!$C$16</f>
        <v>1.5838467612998824E-6</v>
      </c>
      <c r="J164" s="21">
        <f>'Dados teoricos e resumo geral'!$C$17</f>
        <v>1.3651193562717229E-6</v>
      </c>
    </row>
    <row r="165" spans="1:10">
      <c r="A165" s="15" t="str">
        <f>'A3-999-92-16-7565-0-0'!A165</f>
        <v>161</v>
      </c>
      <c r="B165" s="8">
        <f>'A3-999-92-16-7565-0-0'!B165</f>
        <v>141</v>
      </c>
      <c r="C165" s="23">
        <f>'A3-999-92-16-7565-0-0'!E165</f>
        <v>1</v>
      </c>
      <c r="D165" s="28">
        <f>IF('A3-999-92-16-7565-0-0'!E165=1,Vazao_agua_LHP_oxi!I165,"ND")</f>
        <v>1.6970374342278344E-6</v>
      </c>
      <c r="E165" s="28">
        <f>IF('A3-999-92-16-7565-0-0'!E165=1,Vazao_agua_LHP_comb!I165,"ND")</f>
        <v>1.3649684049301451E-6</v>
      </c>
      <c r="F165" s="28">
        <f>D165/'Dados teoricos e resumo geral'!$C$16-1</f>
        <v>7.1465671865285074E-2</v>
      </c>
      <c r="G165" s="28">
        <f>E165/'Dados teoricos e resumo geral'!$C$17-1</f>
        <v>-1.1057739448516735E-4</v>
      </c>
      <c r="H165" s="27">
        <f t="shared" si="0"/>
        <v>5.1073544825167702E-3</v>
      </c>
      <c r="I165" s="21">
        <f>'Dados teoricos e resumo geral'!$C$16</f>
        <v>1.5838467612998824E-6</v>
      </c>
      <c r="J165" s="21">
        <f>'Dados teoricos e resumo geral'!$C$17</f>
        <v>1.3651193562717229E-6</v>
      </c>
    </row>
    <row r="166" spans="1:10">
      <c r="A166" s="15" t="str">
        <f>'A3-999-92-16-7565-0-0'!A166</f>
        <v>162</v>
      </c>
      <c r="B166" s="8">
        <f>'A3-999-92-16-7565-0-0'!B166</f>
        <v>142</v>
      </c>
      <c r="C166" s="23">
        <f>'A3-999-92-16-7565-0-0'!E166</f>
        <v>1</v>
      </c>
      <c r="D166" s="28">
        <f>IF('A3-999-92-16-7565-0-0'!E166=1,Vazao_agua_LHP_oxi!I166,"ND")</f>
        <v>1.5702496584895227E-6</v>
      </c>
      <c r="E166" s="28">
        <f>IF('A3-999-92-16-7565-0-0'!E166=1,Vazao_agua_LHP_comb!I166,"ND")</f>
        <v>1.3360596071412217E-6</v>
      </c>
      <c r="F166" s="28">
        <f>D166/'Dados teoricos e resumo geral'!$C$16-1</f>
        <v>-8.5848600651241558E-3</v>
      </c>
      <c r="G166" s="28">
        <f>E166/'Dados teoricos e resumo geral'!$C$17-1</f>
        <v>-2.1287332127401859E-2</v>
      </c>
      <c r="H166" s="27">
        <f t="shared" si="0"/>
        <v>5.2685033144007887E-4</v>
      </c>
      <c r="I166" s="21">
        <f>'Dados teoricos e resumo geral'!$C$16</f>
        <v>1.5838467612998824E-6</v>
      </c>
      <c r="J166" s="21">
        <f>'Dados teoricos e resumo geral'!$C$17</f>
        <v>1.3651193562717229E-6</v>
      </c>
    </row>
    <row r="167" spans="1:10">
      <c r="A167" s="15" t="str">
        <f>'A3-999-92-16-7565-0-0'!A167</f>
        <v>163</v>
      </c>
      <c r="B167" s="8">
        <f>'A3-999-92-16-7565-0-0'!B167</f>
        <v>143</v>
      </c>
      <c r="C167" s="23">
        <f>'A3-999-92-16-7565-0-0'!E167</f>
        <v>1</v>
      </c>
      <c r="D167" s="28">
        <f>IF('A3-999-92-16-7565-0-0'!E167=1,Vazao_agua_LHP_oxi!I167,"ND")</f>
        <v>1.5648127486014782E-6</v>
      </c>
      <c r="E167" s="28">
        <f>IF('A3-999-92-16-7565-0-0'!E167=1,Vazao_agua_LHP_comb!I167,"ND")</f>
        <v>1.384968431919171E-6</v>
      </c>
      <c r="F167" s="28">
        <f>D167/'Dados teoricos e resumo geral'!$C$16-1</f>
        <v>-1.2017584758504452E-2</v>
      </c>
      <c r="G167" s="28">
        <f>E167/'Dados teoricos e resumo geral'!$C$17-1</f>
        <v>1.4540175960626511E-2</v>
      </c>
      <c r="H167" s="27">
        <f t="shared" si="0"/>
        <v>3.558390603938196E-4</v>
      </c>
      <c r="I167" s="21">
        <f>'Dados teoricos e resumo geral'!$C$16</f>
        <v>1.5838467612998824E-6</v>
      </c>
      <c r="J167" s="21">
        <f>'Dados teoricos e resumo geral'!$C$17</f>
        <v>1.3651193562717229E-6</v>
      </c>
    </row>
    <row r="168" spans="1:10">
      <c r="A168" s="15" t="str">
        <f>'A3-999-92-16-7565-0-0'!A168</f>
        <v>164</v>
      </c>
      <c r="B168" s="8">
        <f>'A3-999-92-16-7565-0-0'!B168</f>
        <v>144</v>
      </c>
      <c r="C168" s="23">
        <f>'A3-999-92-16-7565-0-0'!E168</f>
        <v>1</v>
      </c>
      <c r="D168" s="28">
        <f>IF('A3-999-92-16-7565-0-0'!E168=1,Vazao_agua_LHP_oxi!I168,"ND")</f>
        <v>1.5565821592058693E-6</v>
      </c>
      <c r="E168" s="28">
        <f>IF('A3-999-92-16-7565-0-0'!E168=1,Vazao_agua_LHP_comb!I168,"ND")</f>
        <v>1.3509083073949147E-6</v>
      </c>
      <c r="F168" s="28">
        <f>D168/'Dados teoricos e resumo geral'!$C$16-1</f>
        <v>-1.72141666480643E-2</v>
      </c>
      <c r="G168" s="28">
        <f>E168/'Dados teoricos e resumo geral'!$C$17-1</f>
        <v>-1.0410114552635075E-2</v>
      </c>
      <c r="H168" s="27">
        <f t="shared" si="0"/>
        <v>4.0469801838631384E-4</v>
      </c>
      <c r="I168" s="21">
        <f>'Dados teoricos e resumo geral'!$C$16</f>
        <v>1.5838467612998824E-6</v>
      </c>
      <c r="J168" s="21">
        <f>'Dados teoricos e resumo geral'!$C$17</f>
        <v>1.3651193562717229E-6</v>
      </c>
    </row>
    <row r="169" spans="1:10">
      <c r="A169" s="15" t="str">
        <f>'A3-999-92-16-7565-0-0'!A169</f>
        <v>165</v>
      </c>
      <c r="B169" s="8">
        <f>'A3-999-92-16-7565-0-0'!B169</f>
        <v>145</v>
      </c>
      <c r="C169" s="23">
        <f>'A3-999-92-16-7565-0-0'!E169</f>
        <v>1</v>
      </c>
      <c r="D169" s="28">
        <f>IF('A3-999-92-16-7565-0-0'!E169=1,Vazao_agua_LHP_oxi!I169,"ND")</f>
        <v>1.5697546110681838E-6</v>
      </c>
      <c r="E169" s="28">
        <f>IF('A3-999-92-16-7565-0-0'!E169=1,Vazao_agua_LHP_comb!I169,"ND")</f>
        <v>1.3404265959088459E-6</v>
      </c>
      <c r="F169" s="28">
        <f>D169/'Dados teoricos e resumo geral'!$C$16-1</f>
        <v>-8.8974202404107361E-3</v>
      </c>
      <c r="G169" s="28">
        <f>E169/'Dados teoricos e resumo geral'!$C$17-1</f>
        <v>-1.8088352677318453E-2</v>
      </c>
      <c r="H169" s="27">
        <f t="shared" si="0"/>
        <v>4.0635258951352427E-4</v>
      </c>
      <c r="I169" s="21">
        <f>'Dados teoricos e resumo geral'!$C$16</f>
        <v>1.5838467612998824E-6</v>
      </c>
      <c r="J169" s="21">
        <f>'Dados teoricos e resumo geral'!$C$17</f>
        <v>1.3651193562717229E-6</v>
      </c>
    </row>
    <row r="170" spans="1:10">
      <c r="A170" s="15" t="str">
        <f>'A3-999-92-16-7565-0-0'!A170</f>
        <v>166</v>
      </c>
      <c r="B170" s="8">
        <f>'A3-999-92-16-7565-0-0'!B170</f>
        <v>146</v>
      </c>
      <c r="C170" s="23">
        <f>'A3-999-92-16-7565-0-0'!E170</f>
        <v>1</v>
      </c>
      <c r="D170" s="28">
        <f>IF('A3-999-92-16-7565-0-0'!E170=1,Vazao_agua_LHP_oxi!I170,"ND")</f>
        <v>1.5998092894248032E-6</v>
      </c>
      <c r="E170" s="28">
        <f>IF('A3-999-92-16-7565-0-0'!E170=1,Vazao_agua_LHP_comb!I170,"ND")</f>
        <v>1.3516577113842346E-6</v>
      </c>
      <c r="F170" s="28">
        <f>D170/'Dados teoricos e resumo geral'!$C$16-1</f>
        <v>1.0078328607888931E-2</v>
      </c>
      <c r="G170" s="28">
        <f>E170/'Dados teoricos e resumo geral'!$C$17-1</f>
        <v>-9.8611486428947792E-3</v>
      </c>
      <c r="H170" s="27">
        <f t="shared" si="0"/>
        <v>1.9881496008585799E-4</v>
      </c>
      <c r="I170" s="21">
        <f>'Dados teoricos e resumo geral'!$C$16</f>
        <v>1.5838467612998824E-6</v>
      </c>
      <c r="J170" s="21">
        <f>'Dados teoricos e resumo geral'!$C$17</f>
        <v>1.3651193562717229E-6</v>
      </c>
    </row>
    <row r="171" spans="1:10">
      <c r="A171" s="15" t="str">
        <f>'A3-999-92-16-7565-0-0'!A171</f>
        <v>167</v>
      </c>
      <c r="B171" s="8">
        <f>'A3-999-92-16-7565-0-0'!B171</f>
        <v>147</v>
      </c>
      <c r="C171" s="23">
        <f>'A3-999-92-16-7565-0-0'!E171</f>
        <v>1</v>
      </c>
      <c r="D171" s="28">
        <f>IF('A3-999-92-16-7565-0-0'!E171=1,Vazao_agua_LHP_oxi!I171,"ND")</f>
        <v>1.5712918447767395E-6</v>
      </c>
      <c r="E171" s="28">
        <f>IF('A3-999-92-16-7565-0-0'!E171=1,Vazao_agua_LHP_comb!I171,"ND")</f>
        <v>1.1302476654198685E-6</v>
      </c>
      <c r="F171" s="28">
        <f>D171/'Dados teoricos e resumo geral'!$C$16-1</f>
        <v>-7.9268505198311079E-3</v>
      </c>
      <c r="G171" s="28">
        <f>E171/'Dados teoricos e resumo geral'!$C$17-1</f>
        <v>-0.17205212846246087</v>
      </c>
      <c r="H171" s="27">
        <f t="shared" si="0"/>
        <v>2.9664769867626884E-2</v>
      </c>
      <c r="I171" s="21">
        <f>'Dados teoricos e resumo geral'!$C$16</f>
        <v>1.5838467612998824E-6</v>
      </c>
      <c r="J171" s="21">
        <f>'Dados teoricos e resumo geral'!$C$17</f>
        <v>1.3651193562717229E-6</v>
      </c>
    </row>
    <row r="172" spans="1:10">
      <c r="A172" s="15" t="str">
        <f>'A3-999-92-16-7565-0-0'!A172</f>
        <v>168</v>
      </c>
      <c r="B172" s="8">
        <f>'A3-999-92-16-7565-0-0'!B172</f>
        <v>148</v>
      </c>
      <c r="C172" s="23">
        <f>'A3-999-92-16-7565-0-0'!E172</f>
        <v>1</v>
      </c>
      <c r="D172" s="28">
        <f>IF('A3-999-92-16-7565-0-0'!E172=1,Vazao_agua_LHP_oxi!I172,"ND")</f>
        <v>1.5737835090368382E-6</v>
      </c>
      <c r="E172" s="28">
        <f>IF('A3-999-92-16-7565-0-0'!E172=1,Vazao_agua_LHP_comb!I172,"ND")</f>
        <v>1.2873541510462399E-6</v>
      </c>
      <c r="F172" s="28">
        <f>D172/'Dados teoricos e resumo geral'!$C$16-1</f>
        <v>-6.3536779623712958E-3</v>
      </c>
      <c r="G172" s="28">
        <f>E172/'Dados teoricos e resumo geral'!$C$17-1</f>
        <v>-5.6965865195749199E-2</v>
      </c>
      <c r="H172" s="27">
        <f t="shared" si="0"/>
        <v>3.2854790211497924E-3</v>
      </c>
      <c r="I172" s="21">
        <f>'Dados teoricos e resumo geral'!$C$16</f>
        <v>1.5838467612998824E-6</v>
      </c>
      <c r="J172" s="21">
        <f>'Dados teoricos e resumo geral'!$C$17</f>
        <v>1.3651193562717229E-6</v>
      </c>
    </row>
    <row r="173" spans="1:10">
      <c r="A173" s="15" t="str">
        <f>'A3-999-92-16-7565-0-0'!A173</f>
        <v>169</v>
      </c>
      <c r="B173" s="8">
        <f>'A3-999-92-16-7565-0-0'!B173</f>
        <v>149</v>
      </c>
      <c r="C173" s="23">
        <f>'A3-999-92-16-7565-0-0'!E173</f>
        <v>1</v>
      </c>
      <c r="D173" s="28">
        <f>IF('A3-999-92-16-7565-0-0'!E173=1,Vazao_agua_LHP_oxi!I173,"ND")</f>
        <v>1.5718988810516356E-6</v>
      </c>
      <c r="E173" s="28">
        <f>IF('A3-999-92-16-7565-0-0'!E173=1,Vazao_agua_LHP_comb!I173,"ND")</f>
        <v>1.2771040947619566E-6</v>
      </c>
      <c r="F173" s="28">
        <f>D173/'Dados teoricos e resumo geral'!$C$16-1</f>
        <v>-7.543583470436932E-3</v>
      </c>
      <c r="G173" s="28">
        <f>E173/'Dados teoricos e resumo geral'!$C$17-1</f>
        <v>-6.4474407388189658E-2</v>
      </c>
      <c r="H173" s="27">
        <f t="shared" si="0"/>
        <v>4.2138548596336945E-3</v>
      </c>
      <c r="I173" s="21">
        <f>'Dados teoricos e resumo geral'!$C$16</f>
        <v>1.5838467612998824E-6</v>
      </c>
      <c r="J173" s="21">
        <f>'Dados teoricos e resumo geral'!$C$17</f>
        <v>1.3651193562717229E-6</v>
      </c>
    </row>
    <row r="174" spans="1:10">
      <c r="A174" s="15" t="str">
        <f>'A3-999-92-16-7565-0-0'!A174</f>
        <v>170</v>
      </c>
      <c r="B174" s="8">
        <f>'A3-999-92-16-7565-0-0'!B174</f>
        <v>150</v>
      </c>
      <c r="C174" s="23">
        <f>'A3-999-92-16-7565-0-0'!E174</f>
        <v>1</v>
      </c>
      <c r="D174" s="28">
        <f>IF('A3-999-92-16-7565-0-0'!E174=1,Vazao_agua_LHP_oxi!I174,"ND")</f>
        <v>1.589143420851938E-6</v>
      </c>
      <c r="E174" s="28">
        <f>IF('A3-999-92-16-7565-0-0'!E174=1,Vazao_agua_LHP_comb!I174,"ND")</f>
        <v>1.3944039223136351E-6</v>
      </c>
      <c r="F174" s="28">
        <f>D174/'Dados teoricos e resumo geral'!$C$16-1</f>
        <v>3.344174248087306E-3</v>
      </c>
      <c r="G174" s="28">
        <f>E174/'Dados teoricos e resumo geral'!$C$17-1</f>
        <v>2.1452018761122238E-2</v>
      </c>
      <c r="H174" s="27">
        <f t="shared" si="0"/>
        <v>4.7137261032911078E-4</v>
      </c>
      <c r="I174" s="21">
        <f>'Dados teoricos e resumo geral'!$C$16</f>
        <v>1.5838467612998824E-6</v>
      </c>
      <c r="J174" s="21">
        <f>'Dados teoricos e resumo geral'!$C$17</f>
        <v>1.3651193562717229E-6</v>
      </c>
    </row>
    <row r="175" spans="1:10">
      <c r="A175" s="15" t="str">
        <f>'A3-999-92-16-7565-0-0'!A175</f>
        <v>171</v>
      </c>
      <c r="B175" s="8">
        <f>'A3-999-92-16-7565-0-0'!B175</f>
        <v>151</v>
      </c>
      <c r="C175" s="23">
        <f>'A3-999-92-16-7565-0-0'!E175</f>
        <v>1</v>
      </c>
      <c r="D175" s="28">
        <f>IF('A3-999-92-16-7565-0-0'!E175=1,Vazao_agua_LHP_oxi!I175,"ND")</f>
        <v>1.5638238592837393E-6</v>
      </c>
      <c r="E175" s="28">
        <f>IF('A3-999-92-16-7565-0-0'!E175=1,Vazao_agua_LHP_comb!I175,"ND")</f>
        <v>1.3560404333559832E-6</v>
      </c>
      <c r="F175" s="28">
        <f>D175/'Dados teoricos e resumo geral'!$C$16-1</f>
        <v>-1.2641943971719805E-2</v>
      </c>
      <c r="G175" s="28">
        <f>E175/'Dados teoricos e resumo geral'!$C$17-1</f>
        <v>-6.6506440437084091E-3</v>
      </c>
      <c r="H175" s="27">
        <f t="shared" si="0"/>
        <v>2.0404981358021685E-4</v>
      </c>
      <c r="I175" s="21">
        <f>'Dados teoricos e resumo geral'!$C$16</f>
        <v>1.5838467612998824E-6</v>
      </c>
      <c r="J175" s="21">
        <f>'Dados teoricos e resumo geral'!$C$17</f>
        <v>1.3651193562717229E-6</v>
      </c>
    </row>
    <row r="176" spans="1:10">
      <c r="A176" s="15" t="str">
        <f>'A3-999-92-16-7565-0-0'!A176</f>
        <v>172</v>
      </c>
      <c r="B176" s="8">
        <f>'A3-999-92-16-7565-0-0'!B176</f>
        <v>152</v>
      </c>
      <c r="C176" s="23">
        <f>'A3-999-92-16-7565-0-0'!E176</f>
        <v>1</v>
      </c>
      <c r="D176" s="28">
        <f>IF('A3-999-92-16-7565-0-0'!E176=1,Vazao_agua_LHP_oxi!I176,"ND")</f>
        <v>1.5846120721750461E-6</v>
      </c>
      <c r="E176" s="28">
        <f>IF('A3-999-92-16-7565-0-0'!E176=1,Vazao_agua_LHP_comb!I176,"ND")</f>
        <v>1.3536679137645461E-6</v>
      </c>
      <c r="F176" s="28">
        <f>D176/'Dados teoricos e resumo geral'!$C$16-1</f>
        <v>4.8319755033343625E-4</v>
      </c>
      <c r="G176" s="28">
        <f>E176/'Dados teoricos e resumo geral'!$C$17-1</f>
        <v>-8.3886016666350205E-3</v>
      </c>
      <c r="H176" s="27">
        <f t="shared" si="0"/>
        <v>7.0602117794120079E-5</v>
      </c>
      <c r="I176" s="21">
        <f>'Dados teoricos e resumo geral'!$C$16</f>
        <v>1.5838467612998824E-6</v>
      </c>
      <c r="J176" s="21">
        <f>'Dados teoricos e resumo geral'!$C$17</f>
        <v>1.3651193562717229E-6</v>
      </c>
    </row>
    <row r="177" spans="1:10">
      <c r="A177" s="15" t="str">
        <f>'A3-999-92-16-7565-0-0'!A177</f>
        <v>173</v>
      </c>
      <c r="B177" s="8">
        <f>'A3-999-92-16-7565-0-0'!B177</f>
        <v>153</v>
      </c>
      <c r="C177" s="23">
        <f>'A3-999-92-16-7565-0-0'!E177</f>
        <v>1</v>
      </c>
      <c r="D177" s="28">
        <f>IF('A3-999-92-16-7565-0-0'!E177=1,Vazao_agua_LHP_oxi!I177,"ND")</f>
        <v>1.6005075560566297E-6</v>
      </c>
      <c r="E177" s="28">
        <f>IF('A3-999-92-16-7565-0-0'!E177=1,Vazao_agua_LHP_comb!I177,"ND")</f>
        <v>1.3615091569642655E-6</v>
      </c>
      <c r="F177" s="28">
        <f>D177/'Dados teoricos e resumo geral'!$C$16-1</f>
        <v>1.0519196151951959E-2</v>
      </c>
      <c r="G177" s="28">
        <f>E177/'Dados teoricos e resumo geral'!$C$17-1</f>
        <v>-2.6446034120541917E-3</v>
      </c>
      <c r="H177" s="27">
        <f t="shared" si="0"/>
        <v>1.1764741489028958E-4</v>
      </c>
      <c r="I177" s="21">
        <f>'Dados teoricos e resumo geral'!$C$16</f>
        <v>1.5838467612998824E-6</v>
      </c>
      <c r="J177" s="21">
        <f>'Dados teoricos e resumo geral'!$C$17</f>
        <v>1.3651193562717229E-6</v>
      </c>
    </row>
    <row r="178" spans="1:10">
      <c r="A178" s="15" t="str">
        <f>'A3-999-92-16-7565-0-0'!A178</f>
        <v>174</v>
      </c>
      <c r="B178" s="8">
        <f>'A3-999-92-16-7565-0-0'!B178</f>
        <v>154</v>
      </c>
      <c r="C178" s="23">
        <f>'A3-999-92-16-7565-0-0'!E178</f>
        <v>1</v>
      </c>
      <c r="D178" s="28">
        <f>IF('A3-999-92-16-7565-0-0'!E178=1,Vazao_agua_LHP_oxi!I178,"ND")</f>
        <v>1.5646451846762271E-6</v>
      </c>
      <c r="E178" s="28">
        <f>IF('A3-999-92-16-7565-0-0'!E178=1,Vazao_agua_LHP_comb!I178,"ND")</f>
        <v>1.3443195317936936E-6</v>
      </c>
      <c r="F178" s="28">
        <f>D178/'Dados teoricos e resumo geral'!$C$16-1</f>
        <v>-1.2123380299680186E-2</v>
      </c>
      <c r="G178" s="28">
        <f>E178/'Dados teoricos e resumo geral'!$C$17-1</f>
        <v>-1.5236634351765144E-2</v>
      </c>
      <c r="H178" s="27">
        <f t="shared" si="0"/>
        <v>3.7913137626006325E-4</v>
      </c>
      <c r="I178" s="21">
        <f>'Dados teoricos e resumo geral'!$C$16</f>
        <v>1.5838467612998824E-6</v>
      </c>
      <c r="J178" s="21">
        <f>'Dados teoricos e resumo geral'!$C$17</f>
        <v>1.3651193562717229E-6</v>
      </c>
    </row>
    <row r="179" spans="1:10">
      <c r="A179" s="15" t="str">
        <f>'A3-999-92-16-7565-0-0'!A179</f>
        <v>175</v>
      </c>
      <c r="B179" s="8">
        <f>'A3-999-92-16-7565-0-0'!B179</f>
        <v>155</v>
      </c>
      <c r="C179" s="23">
        <f>'A3-999-92-16-7565-0-0'!E179</f>
        <v>1</v>
      </c>
      <c r="D179" s="28">
        <f>IF('A3-999-92-16-7565-0-0'!E179=1,Vazao_agua_LHP_oxi!I179,"ND")</f>
        <v>1.5749619727857584E-6</v>
      </c>
      <c r="E179" s="28">
        <f>IF('A3-999-92-16-7565-0-0'!E179=1,Vazao_agua_LHP_comb!I179,"ND")</f>
        <v>1.3499107336268959E-6</v>
      </c>
      <c r="F179" s="28">
        <f>D179/'Dados teoricos e resumo geral'!$C$16-1</f>
        <v>-5.6096263421545611E-3</v>
      </c>
      <c r="G179" s="28">
        <f>E179/'Dados teoricos e resumo geral'!$C$17-1</f>
        <v>-1.1140873927949602E-2</v>
      </c>
      <c r="H179" s="27">
        <f t="shared" si="0"/>
        <v>1.5558697957706154E-4</v>
      </c>
      <c r="I179" s="21">
        <f>'Dados teoricos e resumo geral'!$C$16</f>
        <v>1.5838467612998824E-6</v>
      </c>
      <c r="J179" s="21">
        <f>'Dados teoricos e resumo geral'!$C$17</f>
        <v>1.3651193562717229E-6</v>
      </c>
    </row>
    <row r="180" spans="1:10">
      <c r="A180" s="15" t="str">
        <f>'A3-999-92-16-7565-0-0'!A180</f>
        <v>176</v>
      </c>
      <c r="B180" s="8">
        <f>'A3-999-92-16-7565-0-0'!B180</f>
        <v>156</v>
      </c>
      <c r="C180" s="23">
        <f>'A3-999-92-16-7565-0-0'!E180</f>
        <v>1</v>
      </c>
      <c r="D180" s="28">
        <f>IF('A3-999-92-16-7565-0-0'!E180=1,Vazao_agua_LHP_oxi!I180,"ND")</f>
        <v>1.5556787878097284E-6</v>
      </c>
      <c r="E180" s="28">
        <f>IF('A3-999-92-16-7565-0-0'!E180=1,Vazao_agua_LHP_comb!I180,"ND")</f>
        <v>1.3593345076633642E-6</v>
      </c>
      <c r="F180" s="28">
        <f>D180/'Dados teoricos e resumo geral'!$C$16-1</f>
        <v>-1.7784532050964419E-2</v>
      </c>
      <c r="G180" s="28">
        <f>E180/'Dados teoricos e resumo geral'!$C$17-1</f>
        <v>-4.2376137894327703E-3</v>
      </c>
      <c r="H180" s="27">
        <f t="shared" si="0"/>
        <v>3.3424695090017144E-4</v>
      </c>
      <c r="I180" s="21">
        <f>'Dados teoricos e resumo geral'!$C$16</f>
        <v>1.5838467612998824E-6</v>
      </c>
      <c r="J180" s="21">
        <f>'Dados teoricos e resumo geral'!$C$17</f>
        <v>1.3651193562717229E-6</v>
      </c>
    </row>
    <row r="181" spans="1:10">
      <c r="A181" s="15" t="str">
        <f>'A3-999-92-16-7565-0-0'!A181</f>
        <v>177</v>
      </c>
      <c r="B181" s="8">
        <f>'A3-999-92-16-7565-0-0'!B181</f>
        <v>157</v>
      </c>
      <c r="C181" s="23">
        <f>'A3-999-92-16-7565-0-0'!E181</f>
        <v>1</v>
      </c>
      <c r="D181" s="28">
        <f>IF('A3-999-92-16-7565-0-0'!E181=1,Vazao_agua_LHP_oxi!I181,"ND")</f>
        <v>1.5760328676580107E-6</v>
      </c>
      <c r="E181" s="28">
        <f>IF('A3-999-92-16-7565-0-0'!E181=1,Vazao_agua_LHP_comb!I181,"ND")</f>
        <v>1.3518674946632232E-6</v>
      </c>
      <c r="F181" s="28">
        <f>D181/'Dados teoricos e resumo geral'!$C$16-1</f>
        <v>-4.9334909366223201E-3</v>
      </c>
      <c r="G181" s="28">
        <f>E181/'Dados teoricos e resumo geral'!$C$17-1</f>
        <v>-9.7074746963458081E-3</v>
      </c>
      <c r="H181" s="27">
        <f t="shared" si="0"/>
        <v>1.1857439780192872E-4</v>
      </c>
      <c r="I181" s="21">
        <f>'Dados teoricos e resumo geral'!$C$16</f>
        <v>1.5838467612998824E-6</v>
      </c>
      <c r="J181" s="21">
        <f>'Dados teoricos e resumo geral'!$C$17</f>
        <v>1.3651193562717229E-6</v>
      </c>
    </row>
    <row r="182" spans="1:10">
      <c r="A182" s="15" t="str">
        <f>'A3-999-92-16-7565-0-0'!A182</f>
        <v>178</v>
      </c>
      <c r="B182" s="8">
        <f>'A3-999-92-16-7565-0-0'!B182</f>
        <v>158</v>
      </c>
      <c r="C182" s="23">
        <f>'A3-999-92-16-7565-0-0'!E182</f>
        <v>1</v>
      </c>
      <c r="D182" s="28">
        <f>IF('A3-999-92-16-7565-0-0'!E182=1,Vazao_agua_LHP_oxi!I182,"ND")</f>
        <v>1.5765968748488019E-6</v>
      </c>
      <c r="E182" s="28">
        <f>IF('A3-999-92-16-7565-0-0'!E182=1,Vazao_agua_LHP_comb!I182,"ND")</f>
        <v>1.3586550362379889E-6</v>
      </c>
      <c r="F182" s="28">
        <f>D182/'Dados teoricos e resumo geral'!$C$16-1</f>
        <v>-4.5773913412748835E-3</v>
      </c>
      <c r="G182" s="28">
        <f>E182/'Dados teoricos e resumo geral'!$C$17-1</f>
        <v>-4.7353515310109007E-3</v>
      </c>
      <c r="H182" s="27">
        <f t="shared" si="0"/>
        <v>4.3376065613425554E-5</v>
      </c>
      <c r="I182" s="21">
        <f>'Dados teoricos e resumo geral'!$C$16</f>
        <v>1.5838467612998824E-6</v>
      </c>
      <c r="J182" s="21">
        <f>'Dados teoricos e resumo geral'!$C$17</f>
        <v>1.3651193562717229E-6</v>
      </c>
    </row>
    <row r="183" spans="1:10">
      <c r="A183" s="15" t="str">
        <f>'A3-999-92-16-7565-0-0'!A183</f>
        <v>179</v>
      </c>
      <c r="B183" s="8">
        <f>'A3-999-92-16-7565-0-0'!B183</f>
        <v>159</v>
      </c>
      <c r="C183" s="23">
        <f>'A3-999-92-16-7565-0-0'!E183</f>
        <v>1</v>
      </c>
      <c r="D183" s="28">
        <f>IF('A3-999-92-16-7565-0-0'!E183=1,Vazao_agua_LHP_oxi!I183,"ND")</f>
        <v>1.5621503280473846E-6</v>
      </c>
      <c r="E183" s="28">
        <f>IF('A3-999-92-16-7565-0-0'!E183=1,Vazao_agua_LHP_comb!I183,"ND")</f>
        <v>1.3481199649496932E-6</v>
      </c>
      <c r="F183" s="28">
        <f>D183/'Dados teoricos e resumo geral'!$C$16-1</f>
        <v>-1.3698568436438463E-2</v>
      </c>
      <c r="G183" s="28">
        <f>E183/'Dados teoricos e resumo geral'!$C$17-1</f>
        <v>-1.2452677668022161E-2</v>
      </c>
      <c r="H183" s="27">
        <f t="shared" si="0"/>
        <v>3.4271995831144594E-4</v>
      </c>
      <c r="I183" s="21">
        <f>'Dados teoricos e resumo geral'!$C$16</f>
        <v>1.5838467612998824E-6</v>
      </c>
      <c r="J183" s="21">
        <f>'Dados teoricos e resumo geral'!$C$17</f>
        <v>1.3651193562717229E-6</v>
      </c>
    </row>
    <row r="184" spans="1:10">
      <c r="A184" s="15" t="str">
        <f>'A3-999-92-16-7565-0-0'!A184</f>
        <v>180</v>
      </c>
      <c r="B184" s="8">
        <f>'A3-999-92-16-7565-0-0'!B184</f>
        <v>160</v>
      </c>
      <c r="C184" s="23">
        <f>'A3-999-92-16-7565-0-0'!E184</f>
        <v>0</v>
      </c>
      <c r="D184" s="8" t="str">
        <f>IF('A3-999-92-16-7565-0-0'!E184=1,Vazao_agua_LHP_oxi!I184,"ND")</f>
        <v>ND</v>
      </c>
      <c r="E184" s="8" t="str">
        <f>IF('A3-999-92-16-7565-0-0'!E184=1,Vazao_agua_LHP_comb!I184,"ND")</f>
        <v>ND</v>
      </c>
      <c r="F184" s="8" t="e">
        <f>D184/'Dados teoricos e resumo geral'!$C$16-1</f>
        <v>#VALUE!</v>
      </c>
      <c r="G184" s="8" t="e">
        <f>E184/'Dados teoricos e resumo geral'!$C$17-1</f>
        <v>#VALUE!</v>
      </c>
      <c r="H184" s="27" t="e">
        <f t="shared" si="0"/>
        <v>#VALUE!</v>
      </c>
      <c r="I184" s="21">
        <f>'Dados teoricos e resumo geral'!$C$16</f>
        <v>1.5838467612998824E-6</v>
      </c>
      <c r="J184" s="21">
        <f>'Dados teoricos e resumo geral'!$C$17</f>
        <v>1.3651193562717229E-6</v>
      </c>
    </row>
    <row r="185" spans="1:10">
      <c r="A185" s="15" t="str">
        <f>'A3-999-92-16-7565-0-0'!A185</f>
        <v>181</v>
      </c>
      <c r="B185" s="8">
        <f>'A3-999-92-16-7565-0-0'!B185</f>
        <v>161</v>
      </c>
      <c r="C185" s="23">
        <f>'A3-999-92-16-7565-0-0'!E185</f>
        <v>1</v>
      </c>
      <c r="D185" s="28">
        <f>IF('A3-999-92-16-7565-0-0'!E185=1,Vazao_agua_LHP_oxi!I185,"ND")</f>
        <v>1.582205577500018E-6</v>
      </c>
      <c r="E185" s="28">
        <f>IF('A3-999-92-16-7565-0-0'!E185=1,Vazao_agua_LHP_comb!I185,"ND")</f>
        <v>1.3500842455305206E-6</v>
      </c>
      <c r="F185" s="28">
        <f>D185/'Dados teoricos e resumo geral'!$C$16-1</f>
        <v>-1.0362011275114602E-3</v>
      </c>
      <c r="G185" s="28">
        <f>E185/'Dados teoricos e resumo geral'!$C$17-1</f>
        <v>-1.1013770094260966E-2</v>
      </c>
      <c r="H185" s="27">
        <f t="shared" si="0"/>
        <v>1.2237684446589323E-4</v>
      </c>
      <c r="I185" s="21">
        <f>'Dados teoricos e resumo geral'!$C$16</f>
        <v>1.5838467612998824E-6</v>
      </c>
      <c r="J185" s="21">
        <f>'Dados teoricos e resumo geral'!$C$17</f>
        <v>1.3651193562717229E-6</v>
      </c>
    </row>
    <row r="186" spans="1:10">
      <c r="A186" s="15" t="str">
        <f>'A3-999-92-16-7565-0-0'!A186</f>
        <v>182</v>
      </c>
      <c r="B186" s="8">
        <f>'A3-999-92-16-7565-0-0'!B186</f>
        <v>162</v>
      </c>
      <c r="C186" s="23">
        <f>'A3-999-92-16-7565-0-0'!E186</f>
        <v>1</v>
      </c>
      <c r="D186" s="28">
        <f>IF('A3-999-92-16-7565-0-0'!E186=1,Vazao_agua_LHP_oxi!I186,"ND")</f>
        <v>1.5610694375038759E-6</v>
      </c>
      <c r="E186" s="28">
        <f>IF('A3-999-92-16-7565-0-0'!E186=1,Vazao_agua_LHP_comb!I186,"ND")</f>
        <v>1.3725581222332459E-6</v>
      </c>
      <c r="F186" s="28">
        <f>D186/'Dados teoricos e resumo geral'!$C$16-1</f>
        <v>-1.4381014851028162E-2</v>
      </c>
      <c r="G186" s="28">
        <f>E186/'Dados teoricos e resumo geral'!$C$17-1</f>
        <v>5.4491689150457656E-3</v>
      </c>
      <c r="H186" s="27">
        <f t="shared" si="0"/>
        <v>2.3650703001019358E-4</v>
      </c>
      <c r="I186" s="21">
        <f>'Dados teoricos e resumo geral'!$C$16</f>
        <v>1.5838467612998824E-6</v>
      </c>
      <c r="J186" s="21">
        <f>'Dados teoricos e resumo geral'!$C$17</f>
        <v>1.3651193562717229E-6</v>
      </c>
    </row>
    <row r="187" spans="1:10">
      <c r="A187" s="15" t="str">
        <f>'A3-999-92-16-7565-0-0'!A187</f>
        <v>183</v>
      </c>
      <c r="B187" s="8">
        <f>'A3-999-92-16-7565-0-0'!B187</f>
        <v>163</v>
      </c>
      <c r="C187" s="23">
        <f>'A3-999-92-16-7565-0-0'!E187</f>
        <v>1</v>
      </c>
      <c r="D187" s="28">
        <f>IF('A3-999-92-16-7565-0-0'!E187=1,Vazao_agua_LHP_oxi!I187,"ND")</f>
        <v>1.5551472204585598E-6</v>
      </c>
      <c r="E187" s="28">
        <f>IF('A3-999-92-16-7565-0-0'!E187=1,Vazao_agua_LHP_comb!I187,"ND")</f>
        <v>1.5264184942291147E-6</v>
      </c>
      <c r="F187" s="28">
        <f>D187/'Dados teoricos e resumo geral'!$C$16-1</f>
        <v>-1.8120149968150034E-2</v>
      </c>
      <c r="G187" s="28">
        <f>E187/'Dados teoricos e resumo geral'!$C$17-1</f>
        <v>0.11815753488245595</v>
      </c>
      <c r="H187" s="27">
        <f t="shared" si="0"/>
        <v>1.4289542884367042E-2</v>
      </c>
      <c r="I187" s="21">
        <f>'Dados teoricos e resumo geral'!$C$16</f>
        <v>1.5838467612998824E-6</v>
      </c>
      <c r="J187" s="21">
        <f>'Dados teoricos e resumo geral'!$C$17</f>
        <v>1.3651193562717229E-6</v>
      </c>
    </row>
    <row r="188" spans="1:10">
      <c r="A188" s="15" t="str">
        <f>'A3-999-92-16-7565-0-0'!A188</f>
        <v>184</v>
      </c>
      <c r="B188" s="8">
        <f>'A3-999-92-16-7565-0-0'!B188</f>
        <v>164</v>
      </c>
      <c r="C188" s="23">
        <f>'A3-999-92-16-7565-0-0'!E188</f>
        <v>1</v>
      </c>
      <c r="D188" s="28">
        <f>IF('A3-999-92-16-7565-0-0'!E188=1,Vazao_agua_LHP_oxi!I188,"ND")</f>
        <v>1.5602631861623612E-6</v>
      </c>
      <c r="E188" s="28">
        <f>IF('A3-999-92-16-7565-0-0'!E188=1,Vazao_agua_LHP_comb!I188,"ND")</f>
        <v>1.354081060137688E-6</v>
      </c>
      <c r="F188" s="28">
        <f>D188/'Dados teoricos e resumo geral'!$C$16-1</f>
        <v>-1.4890061156021095E-2</v>
      </c>
      <c r="G188" s="28">
        <f>E188/'Dados teoricos e resumo geral'!$C$17-1</f>
        <v>-8.0859567944165933E-3</v>
      </c>
      <c r="H188" s="27">
        <f t="shared" si="0"/>
        <v>2.8709661851122014E-4</v>
      </c>
      <c r="I188" s="21">
        <f>'Dados teoricos e resumo geral'!$C$16</f>
        <v>1.5838467612998824E-6</v>
      </c>
      <c r="J188" s="21">
        <f>'Dados teoricos e resumo geral'!$C$17</f>
        <v>1.3651193562717229E-6</v>
      </c>
    </row>
    <row r="189" spans="1:10">
      <c r="A189" s="15" t="str">
        <f>'A3-999-92-16-7565-0-0'!A189</f>
        <v>185</v>
      </c>
      <c r="B189" s="8">
        <f>'A3-999-92-16-7565-0-0'!B189</f>
        <v>165</v>
      </c>
      <c r="C189" s="23">
        <f>'A3-999-92-16-7565-0-0'!E189</f>
        <v>1</v>
      </c>
      <c r="D189" s="28">
        <f>IF('A3-999-92-16-7565-0-0'!E189=1,Vazao_agua_LHP_oxi!I189,"ND")</f>
        <v>1.5664062681433754E-6</v>
      </c>
      <c r="E189" s="28">
        <f>IF('A3-999-92-16-7565-0-0'!E189=1,Vazao_agua_LHP_comb!I189,"ND")</f>
        <v>1.3344355562467565E-6</v>
      </c>
      <c r="F189" s="28">
        <f>D189/'Dados teoricos e resumo geral'!$C$16-1</f>
        <v>-1.1011477614282228E-2</v>
      </c>
      <c r="G189" s="28">
        <f>E189/'Dados teoricos e resumo geral'!$C$17-1</f>
        <v>-2.2477008976538815E-2</v>
      </c>
      <c r="H189" s="27">
        <f t="shared" si="0"/>
        <v>6.26468571781245E-4</v>
      </c>
      <c r="I189" s="21">
        <f>'Dados teoricos e resumo geral'!$C$16</f>
        <v>1.5838467612998824E-6</v>
      </c>
      <c r="J189" s="21">
        <f>'Dados teoricos e resumo geral'!$C$17</f>
        <v>1.3651193562717229E-6</v>
      </c>
    </row>
    <row r="190" spans="1:10">
      <c r="A190" s="15" t="str">
        <f>'A3-999-92-16-7565-0-0'!A190</f>
        <v>186</v>
      </c>
      <c r="B190" s="8">
        <f>'A3-999-92-16-7565-0-0'!B190</f>
        <v>166</v>
      </c>
      <c r="C190" s="23">
        <f>'A3-999-92-16-7565-0-0'!E190</f>
        <v>1</v>
      </c>
      <c r="D190" s="28">
        <f>IF('A3-999-92-16-7565-0-0'!E190=1,Vazao_agua_LHP_oxi!I190,"ND")</f>
        <v>1.5562767898485585E-6</v>
      </c>
      <c r="E190" s="28">
        <f>IF('A3-999-92-16-7565-0-0'!E190=1,Vazao_agua_LHP_comb!I190,"ND")</f>
        <v>1.3446689661399789E-6</v>
      </c>
      <c r="F190" s="28">
        <f>D190/'Dados teoricos e resumo geral'!$C$16-1</f>
        <v>-1.7406968985242521E-2</v>
      </c>
      <c r="G190" s="28">
        <f>E190/'Dados teoricos e resumo geral'!$C$17-1</f>
        <v>-1.4980660876127372E-2</v>
      </c>
      <c r="H190" s="27">
        <f t="shared" si="0"/>
        <v>5.2742276953872836E-4</v>
      </c>
      <c r="I190" s="21">
        <f>'Dados teoricos e resumo geral'!$C$16</f>
        <v>1.5838467612998824E-6</v>
      </c>
      <c r="J190" s="21">
        <f>'Dados teoricos e resumo geral'!$C$17</f>
        <v>1.3651193562717229E-6</v>
      </c>
    </row>
    <row r="191" spans="1:10">
      <c r="A191" s="15" t="str">
        <f>'A3-999-92-16-7565-0-0'!A191</f>
        <v>187</v>
      </c>
      <c r="B191" s="8">
        <f>'A3-999-92-16-7565-0-0'!B191</f>
        <v>167</v>
      </c>
      <c r="C191" s="23">
        <f>'A3-999-92-16-7565-0-0'!E191</f>
        <v>0</v>
      </c>
      <c r="D191" s="8" t="str">
        <f>IF('A3-999-92-16-7565-0-0'!E191=1,Vazao_agua_LHP_oxi!I191,"ND")</f>
        <v>ND</v>
      </c>
      <c r="E191" s="8" t="str">
        <f>IF('A3-999-92-16-7565-0-0'!E191=1,Vazao_agua_LHP_comb!I191,"ND")</f>
        <v>ND</v>
      </c>
      <c r="F191" s="8" t="e">
        <f>D191/'Dados teoricos e resumo geral'!$C$16-1</f>
        <v>#VALUE!</v>
      </c>
      <c r="G191" s="8" t="e">
        <f>E191/'Dados teoricos e resumo geral'!$C$17-1</f>
        <v>#VALUE!</v>
      </c>
      <c r="H191" s="27" t="e">
        <f t="shared" si="0"/>
        <v>#VALUE!</v>
      </c>
      <c r="I191" s="21">
        <f>'Dados teoricos e resumo geral'!$C$16</f>
        <v>1.5838467612998824E-6</v>
      </c>
      <c r="J191" s="21">
        <f>'Dados teoricos e resumo geral'!$C$17</f>
        <v>1.3651193562717229E-6</v>
      </c>
    </row>
    <row r="192" spans="1:10">
      <c r="A192" s="15" t="str">
        <f>'A3-999-92-16-7565-0-0'!A192</f>
        <v>188</v>
      </c>
      <c r="B192" s="8">
        <f>'A3-999-92-16-7565-0-0'!B192</f>
        <v>168</v>
      </c>
      <c r="C192" s="23">
        <f>'A3-999-92-16-7565-0-0'!E192</f>
        <v>1</v>
      </c>
      <c r="D192" s="28">
        <f>IF('A3-999-92-16-7565-0-0'!E192=1,Vazao_agua_LHP_oxi!I192,"ND")</f>
        <v>1.708717692083242E-6</v>
      </c>
      <c r="E192" s="28">
        <f>IF('A3-999-92-16-7565-0-0'!E192=1,Vazao_agua_LHP_comb!I192,"ND")</f>
        <v>1.3415149851602083E-6</v>
      </c>
      <c r="F192" s="28">
        <f>D192/'Dados teoricos e resumo geral'!$C$16-1</f>
        <v>7.8840285458472437E-2</v>
      </c>
      <c r="G192" s="28">
        <f>E192/'Dados teoricos e resumo geral'!$C$17-1</f>
        <v>-1.7291067629412571E-2</v>
      </c>
      <c r="H192" s="27">
        <f t="shared" si="0"/>
        <v>6.5147716309383397E-3</v>
      </c>
      <c r="I192" s="21">
        <f>'Dados teoricos e resumo geral'!$C$16</f>
        <v>1.5838467612998824E-6</v>
      </c>
      <c r="J192" s="21">
        <f>'Dados teoricos e resumo geral'!$C$17</f>
        <v>1.3651193562717229E-6</v>
      </c>
    </row>
    <row r="193" spans="1:10">
      <c r="A193" s="15" t="str">
        <f>'A3-999-92-16-7565-0-0'!A193</f>
        <v>189</v>
      </c>
      <c r="B193" s="8">
        <f>'A3-999-92-16-7565-0-0'!B193</f>
        <v>169</v>
      </c>
      <c r="C193" s="23">
        <f>'A3-999-92-16-7565-0-0'!E193</f>
        <v>1</v>
      </c>
      <c r="D193" s="28">
        <f>IF('A3-999-92-16-7565-0-0'!E193=1,Vazao_agua_LHP_oxi!I193,"ND")</f>
        <v>1.5837992323832889E-6</v>
      </c>
      <c r="E193" s="28">
        <f>IF('A3-999-92-16-7565-0-0'!E193=1,Vazao_agua_LHP_comb!I193,"ND")</f>
        <v>1.3552095022644739E-6</v>
      </c>
      <c r="F193" s="28">
        <f>D193/'Dados teoricos e resumo geral'!$C$16-1</f>
        <v>-3.0008532236114327E-5</v>
      </c>
      <c r="G193" s="28">
        <f>E193/'Dados teoricos e resumo geral'!$C$17-1</f>
        <v>-7.2593315461542129E-3</v>
      </c>
      <c r="H193" s="27">
        <f t="shared" si="0"/>
        <v>5.269879500899668E-5</v>
      </c>
      <c r="I193" s="21">
        <f>'Dados teoricos e resumo geral'!$C$16</f>
        <v>1.5838467612998824E-6</v>
      </c>
      <c r="J193" s="21">
        <f>'Dados teoricos e resumo geral'!$C$17</f>
        <v>1.3651193562717229E-6</v>
      </c>
    </row>
    <row r="194" spans="1:10">
      <c r="A194" s="15" t="str">
        <f>'A3-999-92-16-7565-0-0'!A194</f>
        <v>190</v>
      </c>
      <c r="B194" s="8">
        <f>'A3-999-92-16-7565-0-0'!B194</f>
        <v>170</v>
      </c>
      <c r="C194" s="23">
        <f>'A3-999-92-16-7565-0-0'!E194</f>
        <v>1</v>
      </c>
      <c r="D194" s="28">
        <f>IF('A3-999-92-16-7565-0-0'!E194=1,Vazao_agua_LHP_oxi!I194,"ND")</f>
        <v>1.5353922193523168E-6</v>
      </c>
      <c r="E194" s="28">
        <f>IF('A3-999-92-16-7565-0-0'!E194=1,Vazao_agua_LHP_comb!I194,"ND")</f>
        <v>1.3047905111344089E-6</v>
      </c>
      <c r="F194" s="28">
        <f>D194/'Dados teoricos e resumo geral'!$C$16-1</f>
        <v>-3.05929482141305E-2</v>
      </c>
      <c r="G194" s="28">
        <f>E194/'Dados teoricos e resumo geral'!$C$17-1</f>
        <v>-4.4193091878850899E-2</v>
      </c>
      <c r="H194" s="27">
        <f t="shared" si="0"/>
        <v>2.8889578502450278E-3</v>
      </c>
      <c r="I194" s="21">
        <f>'Dados teoricos e resumo geral'!$C$16</f>
        <v>1.5838467612998824E-6</v>
      </c>
      <c r="J194" s="21">
        <f>'Dados teoricos e resumo geral'!$C$17</f>
        <v>1.3651193562717229E-6</v>
      </c>
    </row>
    <row r="195" spans="1:10">
      <c r="A195" s="15" t="str">
        <f>'A3-999-92-16-7565-0-0'!A195</f>
        <v>191</v>
      </c>
      <c r="B195" s="8">
        <f>'A3-999-92-16-7565-0-0'!B195</f>
        <v>171</v>
      </c>
      <c r="C195" s="23">
        <f>'A3-999-92-16-7565-0-0'!E195</f>
        <v>0</v>
      </c>
      <c r="D195" s="8" t="str">
        <f>IF('A3-999-92-16-7565-0-0'!E195=1,Vazao_agua_LHP_oxi!I195,"ND")</f>
        <v>ND</v>
      </c>
      <c r="E195" s="8" t="str">
        <f>IF('A3-999-92-16-7565-0-0'!E195=1,Vazao_agua_LHP_comb!I195,"ND")</f>
        <v>ND</v>
      </c>
      <c r="F195" s="8" t="e">
        <f>D195/'Dados teoricos e resumo geral'!$C$16-1</f>
        <v>#VALUE!</v>
      </c>
      <c r="G195" s="8" t="e">
        <f>E195/'Dados teoricos e resumo geral'!$C$17-1</f>
        <v>#VALUE!</v>
      </c>
      <c r="H195" s="27" t="e">
        <f t="shared" si="0"/>
        <v>#VALUE!</v>
      </c>
      <c r="I195" s="21">
        <f>'Dados teoricos e resumo geral'!$C$16</f>
        <v>1.5838467612998824E-6</v>
      </c>
      <c r="J195" s="21">
        <f>'Dados teoricos e resumo geral'!$C$17</f>
        <v>1.3651193562717229E-6</v>
      </c>
    </row>
    <row r="196" spans="1:10">
      <c r="A196" s="15" t="str">
        <f>'A3-999-92-16-7565-0-0'!A196</f>
        <v>192</v>
      </c>
      <c r="B196" s="8">
        <f>'A3-999-92-16-7565-0-0'!B196</f>
        <v>172</v>
      </c>
      <c r="C196" s="23">
        <f>'A3-999-92-16-7565-0-0'!E196</f>
        <v>0</v>
      </c>
      <c r="D196" s="8" t="str">
        <f>IF('A3-999-92-16-7565-0-0'!E196=1,Vazao_agua_LHP_oxi!I196,"ND")</f>
        <v>ND</v>
      </c>
      <c r="E196" s="8" t="str">
        <f>IF('A3-999-92-16-7565-0-0'!E196=1,Vazao_agua_LHP_comb!I196,"ND")</f>
        <v>ND</v>
      </c>
      <c r="F196" s="8" t="e">
        <f>D196/'Dados teoricos e resumo geral'!$C$16-1</f>
        <v>#VALUE!</v>
      </c>
      <c r="G196" s="8" t="e">
        <f>E196/'Dados teoricos e resumo geral'!$C$17-1</f>
        <v>#VALUE!</v>
      </c>
      <c r="H196" s="27" t="e">
        <f t="shared" si="0"/>
        <v>#VALUE!</v>
      </c>
      <c r="I196" s="21">
        <f>'Dados teoricos e resumo geral'!$C$16</f>
        <v>1.5838467612998824E-6</v>
      </c>
      <c r="J196" s="21">
        <f>'Dados teoricos e resumo geral'!$C$17</f>
        <v>1.3651193562717229E-6</v>
      </c>
    </row>
    <row r="197" spans="1:10">
      <c r="A197" s="15" t="str">
        <f>'A3-999-92-16-7565-0-0'!A197</f>
        <v>193</v>
      </c>
      <c r="B197" s="8">
        <f>'A3-999-92-16-7565-0-0'!B197</f>
        <v>173</v>
      </c>
      <c r="C197" s="23">
        <f>'A3-999-92-16-7565-0-0'!E197</f>
        <v>0</v>
      </c>
      <c r="D197" s="8" t="str">
        <f>IF('A3-999-92-16-7565-0-0'!E197=1,Vazao_agua_LHP_oxi!I197,"ND")</f>
        <v>ND</v>
      </c>
      <c r="E197" s="8" t="str">
        <f>IF('A3-999-92-16-7565-0-0'!E197=1,Vazao_agua_LHP_comb!I197,"ND")</f>
        <v>ND</v>
      </c>
      <c r="F197" s="8" t="e">
        <f>D197/'Dados teoricos e resumo geral'!$C$16-1</f>
        <v>#VALUE!</v>
      </c>
      <c r="G197" s="8" t="e">
        <f>E197/'Dados teoricos e resumo geral'!$C$17-1</f>
        <v>#VALUE!</v>
      </c>
      <c r="H197" s="27" t="e">
        <f t="shared" si="0"/>
        <v>#VALUE!</v>
      </c>
      <c r="I197" s="21">
        <f>'Dados teoricos e resumo geral'!$C$16</f>
        <v>1.5838467612998824E-6</v>
      </c>
      <c r="J197" s="21">
        <f>'Dados teoricos e resumo geral'!$C$17</f>
        <v>1.3651193562717229E-6</v>
      </c>
    </row>
    <row r="198" spans="1:10">
      <c r="A198" s="15" t="str">
        <f>'A3-999-92-16-7565-0-0'!A198</f>
        <v>194</v>
      </c>
      <c r="B198" s="8">
        <f>'A3-999-92-16-7565-0-0'!B198</f>
        <v>174</v>
      </c>
      <c r="C198" s="23">
        <f>'A3-999-92-16-7565-0-0'!E198</f>
        <v>0</v>
      </c>
      <c r="D198" s="8" t="str">
        <f>IF('A3-999-92-16-7565-0-0'!E198=1,Vazao_agua_LHP_oxi!I198,"ND")</f>
        <v>ND</v>
      </c>
      <c r="E198" s="8" t="str">
        <f>IF('A3-999-92-16-7565-0-0'!E198=1,Vazao_agua_LHP_comb!I198,"ND")</f>
        <v>ND</v>
      </c>
      <c r="F198" s="8" t="e">
        <f>D198/'Dados teoricos e resumo geral'!$C$16-1</f>
        <v>#VALUE!</v>
      </c>
      <c r="G198" s="8" t="e">
        <f>E198/'Dados teoricos e resumo geral'!$C$17-1</f>
        <v>#VALUE!</v>
      </c>
      <c r="H198" s="27" t="e">
        <f t="shared" si="0"/>
        <v>#VALUE!</v>
      </c>
      <c r="I198" s="21">
        <f>'Dados teoricos e resumo geral'!$C$16</f>
        <v>1.5838467612998824E-6</v>
      </c>
      <c r="J198" s="21">
        <f>'Dados teoricos e resumo geral'!$C$17</f>
        <v>1.3651193562717229E-6</v>
      </c>
    </row>
    <row r="199" spans="1:10">
      <c r="A199" s="15" t="str">
        <f>'A3-999-92-16-7565-0-0'!A199</f>
        <v>195</v>
      </c>
      <c r="B199" s="8">
        <f>'A3-999-92-16-7565-0-0'!B199</f>
        <v>175</v>
      </c>
      <c r="C199" s="23">
        <f>'A3-999-92-16-7565-0-0'!E199</f>
        <v>0</v>
      </c>
      <c r="D199" s="8" t="str">
        <f>IF('A3-999-92-16-7565-0-0'!E199=1,Vazao_agua_LHP_oxi!I199,"ND")</f>
        <v>ND</v>
      </c>
      <c r="E199" s="8" t="str">
        <f>IF('A3-999-92-16-7565-0-0'!E199=1,Vazao_agua_LHP_comb!I199,"ND")</f>
        <v>ND</v>
      </c>
      <c r="F199" s="8" t="e">
        <f>D199/'Dados teoricos e resumo geral'!$C$16-1</f>
        <v>#VALUE!</v>
      </c>
      <c r="G199" s="8" t="e">
        <f>E199/'Dados teoricos e resumo geral'!$C$17-1</f>
        <v>#VALUE!</v>
      </c>
      <c r="H199" s="27" t="e">
        <f t="shared" si="0"/>
        <v>#VALUE!</v>
      </c>
      <c r="I199" s="21">
        <f>'Dados teoricos e resumo geral'!$C$16</f>
        <v>1.5838467612998824E-6</v>
      </c>
      <c r="J199" s="21">
        <f>'Dados teoricos e resumo geral'!$C$17</f>
        <v>1.3651193562717229E-6</v>
      </c>
    </row>
    <row r="200" spans="1:10">
      <c r="A200" s="15" t="str">
        <f>'A3-999-92-16-7565-0-0'!A200</f>
        <v>196</v>
      </c>
      <c r="B200" s="8">
        <f>'A3-999-92-16-7565-0-0'!B200</f>
        <v>176</v>
      </c>
      <c r="C200" s="23">
        <f>'A3-999-92-16-7565-0-0'!E200</f>
        <v>0</v>
      </c>
      <c r="D200" s="8" t="str">
        <f>IF('A3-999-92-16-7565-0-0'!E200=1,Vazao_agua_LHP_oxi!I200,"ND")</f>
        <v>ND</v>
      </c>
      <c r="E200" s="8" t="str">
        <f>IF('A3-999-92-16-7565-0-0'!E200=1,Vazao_agua_LHP_comb!I200,"ND")</f>
        <v>ND</v>
      </c>
      <c r="F200" s="8" t="e">
        <f>D200/'Dados teoricos e resumo geral'!$C$16-1</f>
        <v>#VALUE!</v>
      </c>
      <c r="G200" s="8" t="e">
        <f>E200/'Dados teoricos e resumo geral'!$C$17-1</f>
        <v>#VALUE!</v>
      </c>
      <c r="H200" s="27" t="e">
        <f t="shared" si="0"/>
        <v>#VALUE!</v>
      </c>
      <c r="I200" s="21">
        <f>'Dados teoricos e resumo geral'!$C$16</f>
        <v>1.5838467612998824E-6</v>
      </c>
      <c r="J200" s="21">
        <f>'Dados teoricos e resumo geral'!$C$17</f>
        <v>1.3651193562717229E-6</v>
      </c>
    </row>
    <row r="201" spans="1:10">
      <c r="A201" s="15" t="str">
        <f>'A3-999-92-16-7565-0-0'!A201</f>
        <v>197</v>
      </c>
      <c r="B201" s="8">
        <f>'A3-999-92-16-7565-0-0'!B201</f>
        <v>177</v>
      </c>
      <c r="C201" s="23">
        <f>'A3-999-92-16-7565-0-0'!E201</f>
        <v>0</v>
      </c>
      <c r="D201" s="8" t="str">
        <f>IF('A3-999-92-16-7565-0-0'!E201=1,Vazao_agua_LHP_oxi!I201,"ND")</f>
        <v>ND</v>
      </c>
      <c r="E201" s="8" t="str">
        <f>IF('A3-999-92-16-7565-0-0'!E201=1,Vazao_agua_LHP_comb!I201,"ND")</f>
        <v>ND</v>
      </c>
      <c r="F201" s="8" t="e">
        <f>D201/'Dados teoricos e resumo geral'!$C$16-1</f>
        <v>#VALUE!</v>
      </c>
      <c r="G201" s="8" t="e">
        <f>E201/'Dados teoricos e resumo geral'!$C$17-1</f>
        <v>#VALUE!</v>
      </c>
      <c r="H201" s="27" t="e">
        <f t="shared" si="0"/>
        <v>#VALUE!</v>
      </c>
      <c r="I201" s="21">
        <f>'Dados teoricos e resumo geral'!$C$16</f>
        <v>1.5838467612998824E-6</v>
      </c>
      <c r="J201" s="21">
        <f>'Dados teoricos e resumo geral'!$C$17</f>
        <v>1.3651193562717229E-6</v>
      </c>
    </row>
    <row r="202" spans="1:10">
      <c r="A202" s="15" t="str">
        <f>'A3-999-92-16-7565-0-0'!A202</f>
        <v>198</v>
      </c>
      <c r="B202" s="8">
        <f>'A3-999-92-16-7565-0-0'!B202</f>
        <v>178</v>
      </c>
      <c r="C202" s="23">
        <f>'A3-999-92-16-7565-0-0'!E202</f>
        <v>0</v>
      </c>
      <c r="D202" s="8" t="str">
        <f>IF('A3-999-92-16-7565-0-0'!E202=1,Vazao_agua_LHP_oxi!I202,"ND")</f>
        <v>ND</v>
      </c>
      <c r="E202" s="8" t="str">
        <f>IF('A3-999-92-16-7565-0-0'!E202=1,Vazao_agua_LHP_comb!I202,"ND")</f>
        <v>ND</v>
      </c>
      <c r="F202" s="8" t="e">
        <f>D202/'Dados teoricos e resumo geral'!$C$16-1</f>
        <v>#VALUE!</v>
      </c>
      <c r="G202" s="8" t="e">
        <f>E202/'Dados teoricos e resumo geral'!$C$17-1</f>
        <v>#VALUE!</v>
      </c>
      <c r="H202" s="27" t="e">
        <f t="shared" si="0"/>
        <v>#VALUE!</v>
      </c>
      <c r="I202" s="21">
        <f>'Dados teoricos e resumo geral'!$C$16</f>
        <v>1.5838467612998824E-6</v>
      </c>
      <c r="J202" s="21">
        <f>'Dados teoricos e resumo geral'!$C$17</f>
        <v>1.3651193562717229E-6</v>
      </c>
    </row>
    <row r="203" spans="1:10">
      <c r="A203" s="15" t="str">
        <f>'A3-999-92-16-7565-0-0'!A203</f>
        <v>199</v>
      </c>
      <c r="B203" s="8">
        <f>'A3-999-92-16-7565-0-0'!B203</f>
        <v>179</v>
      </c>
      <c r="C203" s="23">
        <f>'A3-999-92-16-7565-0-0'!E203</f>
        <v>0</v>
      </c>
      <c r="D203" s="8" t="str">
        <f>IF('A3-999-92-16-7565-0-0'!E203=1,Vazao_agua_LHP_oxi!I203,"ND")</f>
        <v>ND</v>
      </c>
      <c r="E203" s="8" t="str">
        <f>IF('A3-999-92-16-7565-0-0'!E203=1,Vazao_agua_LHP_comb!I203,"ND")</f>
        <v>ND</v>
      </c>
      <c r="F203" s="8" t="e">
        <f>D203/'Dados teoricos e resumo geral'!$C$16-1</f>
        <v>#VALUE!</v>
      </c>
      <c r="G203" s="8" t="e">
        <f>E203/'Dados teoricos e resumo geral'!$C$17-1</f>
        <v>#VALUE!</v>
      </c>
      <c r="H203" s="27" t="e">
        <f t="shared" si="0"/>
        <v>#VALUE!</v>
      </c>
      <c r="I203" s="21">
        <f>'Dados teoricos e resumo geral'!$C$16</f>
        <v>1.5838467612998824E-6</v>
      </c>
      <c r="J203" s="21">
        <f>'Dados teoricos e resumo geral'!$C$17</f>
        <v>1.3651193562717229E-6</v>
      </c>
    </row>
    <row r="204" spans="1:10">
      <c r="A204" s="15" t="str">
        <f>'A3-999-92-16-7565-0-0'!A204</f>
        <v>200</v>
      </c>
      <c r="B204" s="8">
        <f>'A3-999-92-16-7565-0-0'!B204</f>
        <v>180</v>
      </c>
      <c r="C204" s="23">
        <f>'A3-999-92-16-7565-0-0'!E204</f>
        <v>0</v>
      </c>
      <c r="D204" s="8" t="str">
        <f>IF('A3-999-92-16-7565-0-0'!E204=1,Vazao_agua_LHP_oxi!I204,"ND")</f>
        <v>ND</v>
      </c>
      <c r="E204" s="8" t="str">
        <f>IF('A3-999-92-16-7565-0-0'!E204=1,Vazao_agua_LHP_comb!I204,"ND")</f>
        <v>ND</v>
      </c>
      <c r="F204" s="8" t="e">
        <f>D204/'Dados teoricos e resumo geral'!$C$16-1</f>
        <v>#VALUE!</v>
      </c>
      <c r="G204" s="8" t="e">
        <f>E204/'Dados teoricos e resumo geral'!$C$17-1</f>
        <v>#VALUE!</v>
      </c>
      <c r="H204" s="27" t="e">
        <f t="shared" si="0"/>
        <v>#VALUE!</v>
      </c>
      <c r="I204" s="21">
        <f>'Dados teoricos e resumo geral'!$C$16</f>
        <v>1.5838467612998824E-6</v>
      </c>
      <c r="J204" s="21">
        <f>'Dados teoricos e resumo geral'!$C$17</f>
        <v>1.3651193562717229E-6</v>
      </c>
    </row>
    <row r="205" spans="1:10">
      <c r="A205" s="15" t="str">
        <f>'A3-999-92-16-7565-0-0'!A205</f>
        <v>201</v>
      </c>
      <c r="B205" s="8">
        <f>'A3-999-92-16-7565-0-0'!B205</f>
        <v>181</v>
      </c>
      <c r="C205" s="23">
        <f>'A3-999-92-16-7565-0-0'!E205</f>
        <v>0</v>
      </c>
      <c r="D205" s="8" t="str">
        <f>IF('A3-999-92-16-7565-0-0'!E205=1,Vazao_agua_LHP_oxi!I205,"ND")</f>
        <v>ND</v>
      </c>
      <c r="E205" s="8" t="str">
        <f>IF('A3-999-92-16-7565-0-0'!E205=1,Vazao_agua_LHP_comb!I205,"ND")</f>
        <v>ND</v>
      </c>
      <c r="F205" s="8" t="e">
        <f>D205/'Dados teoricos e resumo geral'!$C$16-1</f>
        <v>#VALUE!</v>
      </c>
      <c r="G205" s="8" t="e">
        <f>E205/'Dados teoricos e resumo geral'!$C$17-1</f>
        <v>#VALUE!</v>
      </c>
      <c r="H205" s="27" t="e">
        <f t="shared" si="0"/>
        <v>#VALUE!</v>
      </c>
      <c r="I205" s="21">
        <f>'Dados teoricos e resumo geral'!$C$16</f>
        <v>1.5838467612998824E-6</v>
      </c>
      <c r="J205" s="21">
        <f>'Dados teoricos e resumo geral'!$C$17</f>
        <v>1.3651193562717229E-6</v>
      </c>
    </row>
    <row r="206" spans="1:10">
      <c r="A206" s="15" t="str">
        <f>'A3-999-92-16-7565-0-0'!A206</f>
        <v>202</v>
      </c>
      <c r="B206" s="8">
        <f>'A3-999-92-16-7565-0-0'!B206</f>
        <v>182</v>
      </c>
      <c r="C206" s="23">
        <f>'A3-999-92-16-7565-0-0'!E206</f>
        <v>0</v>
      </c>
      <c r="D206" s="8" t="str">
        <f>IF('A3-999-92-16-7565-0-0'!E206=1,Vazao_agua_LHP_oxi!I206,"ND")</f>
        <v>ND</v>
      </c>
      <c r="E206" s="8" t="str">
        <f>IF('A3-999-92-16-7565-0-0'!E206=1,Vazao_agua_LHP_comb!I206,"ND")</f>
        <v>ND</v>
      </c>
      <c r="F206" s="8" t="e">
        <f>D206/'Dados teoricos e resumo geral'!$C$16-1</f>
        <v>#VALUE!</v>
      </c>
      <c r="G206" s="8" t="e">
        <f>E206/'Dados teoricos e resumo geral'!$C$17-1</f>
        <v>#VALUE!</v>
      </c>
      <c r="H206" s="27" t="e">
        <f t="shared" si="0"/>
        <v>#VALUE!</v>
      </c>
      <c r="I206" s="21">
        <f>'Dados teoricos e resumo geral'!$C$16</f>
        <v>1.5838467612998824E-6</v>
      </c>
      <c r="J206" s="21">
        <f>'Dados teoricos e resumo geral'!$C$17</f>
        <v>1.3651193562717229E-6</v>
      </c>
    </row>
    <row r="207" spans="1:10">
      <c r="A207" s="15" t="str">
        <f>'A3-999-92-16-7565-0-0'!A207</f>
        <v>203</v>
      </c>
      <c r="B207" s="8">
        <f>'A3-999-92-16-7565-0-0'!B207</f>
        <v>183</v>
      </c>
      <c r="C207" s="23">
        <f>'A3-999-92-16-7565-0-0'!E207</f>
        <v>0</v>
      </c>
      <c r="D207" s="8" t="str">
        <f>IF('A3-999-92-16-7565-0-0'!E207=1,Vazao_agua_LHP_oxi!I207,"ND")</f>
        <v>ND</v>
      </c>
      <c r="E207" s="8" t="str">
        <f>IF('A3-999-92-16-7565-0-0'!E207=1,Vazao_agua_LHP_comb!I207,"ND")</f>
        <v>ND</v>
      </c>
      <c r="F207" s="8" t="e">
        <f>D207/'Dados teoricos e resumo geral'!$C$16-1</f>
        <v>#VALUE!</v>
      </c>
      <c r="G207" s="8" t="e">
        <f>E207/'Dados teoricos e resumo geral'!$C$17-1</f>
        <v>#VALUE!</v>
      </c>
      <c r="H207" s="27" t="e">
        <f t="shared" si="0"/>
        <v>#VALUE!</v>
      </c>
      <c r="I207" s="21">
        <f>'Dados teoricos e resumo geral'!$C$16</f>
        <v>1.5838467612998824E-6</v>
      </c>
      <c r="J207" s="21">
        <f>'Dados teoricos e resumo geral'!$C$17</f>
        <v>1.3651193562717229E-6</v>
      </c>
    </row>
    <row r="208" spans="1:10">
      <c r="A208" s="15" t="str">
        <f>'A3-999-92-16-7565-0-0'!A208</f>
        <v>204</v>
      </c>
      <c r="B208" s="8">
        <f>'A3-999-92-16-7565-0-0'!B208</f>
        <v>184</v>
      </c>
      <c r="C208" s="23">
        <f>'A3-999-92-16-7565-0-0'!E208</f>
        <v>0</v>
      </c>
      <c r="D208" s="8" t="str">
        <f>IF('A3-999-92-16-7565-0-0'!E208=1,Vazao_agua_LHP_oxi!I208,"ND")</f>
        <v>ND</v>
      </c>
      <c r="E208" s="8" t="str">
        <f>IF('A3-999-92-16-7565-0-0'!E208=1,Vazao_agua_LHP_comb!I208,"ND")</f>
        <v>ND</v>
      </c>
      <c r="F208" s="8" t="e">
        <f>D208/'Dados teoricos e resumo geral'!$C$16-1</f>
        <v>#VALUE!</v>
      </c>
      <c r="G208" s="8" t="e">
        <f>E208/'Dados teoricos e resumo geral'!$C$17-1</f>
        <v>#VALUE!</v>
      </c>
      <c r="H208" s="27" t="e">
        <f t="shared" si="0"/>
        <v>#VALUE!</v>
      </c>
      <c r="I208" s="21">
        <f>'Dados teoricos e resumo geral'!$C$16</f>
        <v>1.5838467612998824E-6</v>
      </c>
      <c r="J208" s="21">
        <f>'Dados teoricos e resumo geral'!$C$17</f>
        <v>1.3651193562717229E-6</v>
      </c>
    </row>
    <row r="209" spans="1:10">
      <c r="A209" s="15" t="str">
        <f>'A3-999-92-16-7565-0-0'!A209</f>
        <v>205</v>
      </c>
      <c r="B209" s="8">
        <f>'A3-999-92-16-7565-0-0'!B209</f>
        <v>185</v>
      </c>
      <c r="C209" s="23">
        <f>'A3-999-92-16-7565-0-0'!E209</f>
        <v>0</v>
      </c>
      <c r="D209" s="8" t="str">
        <f>IF('A3-999-92-16-7565-0-0'!E209=1,Vazao_agua_LHP_oxi!I209,"ND")</f>
        <v>ND</v>
      </c>
      <c r="E209" s="8" t="str">
        <f>IF('A3-999-92-16-7565-0-0'!E209=1,Vazao_agua_LHP_comb!I209,"ND")</f>
        <v>ND</v>
      </c>
      <c r="F209" s="8" t="e">
        <f>D209/'Dados teoricos e resumo geral'!$C$16-1</f>
        <v>#VALUE!</v>
      </c>
      <c r="G209" s="8" t="e">
        <f>E209/'Dados teoricos e resumo geral'!$C$17-1</f>
        <v>#VALUE!</v>
      </c>
      <c r="H209" s="27" t="e">
        <f t="shared" si="0"/>
        <v>#VALUE!</v>
      </c>
      <c r="I209" s="21">
        <f>'Dados teoricos e resumo geral'!$C$16</f>
        <v>1.5838467612998824E-6</v>
      </c>
      <c r="J209" s="21">
        <f>'Dados teoricos e resumo geral'!$C$17</f>
        <v>1.3651193562717229E-6</v>
      </c>
    </row>
    <row r="210" spans="1:10">
      <c r="A210" s="15" t="str">
        <f>'A3-999-92-16-7565-0-0'!A210</f>
        <v>206</v>
      </c>
      <c r="B210" s="8">
        <f>'A3-999-92-16-7565-0-0'!B210</f>
        <v>186</v>
      </c>
      <c r="C210" s="23">
        <f>'A3-999-92-16-7565-0-0'!E210</f>
        <v>0</v>
      </c>
      <c r="D210" s="8" t="str">
        <f>IF('A3-999-92-16-7565-0-0'!E210=1,Vazao_agua_LHP_oxi!I210,"ND")</f>
        <v>ND</v>
      </c>
      <c r="E210" s="8" t="str">
        <f>IF('A3-999-92-16-7565-0-0'!E210=1,Vazao_agua_LHP_comb!I210,"ND")</f>
        <v>ND</v>
      </c>
      <c r="F210" s="8" t="e">
        <f>D210/'Dados teoricos e resumo geral'!$C$16-1</f>
        <v>#VALUE!</v>
      </c>
      <c r="G210" s="8" t="e">
        <f>E210/'Dados teoricos e resumo geral'!$C$17-1</f>
        <v>#VALUE!</v>
      </c>
      <c r="H210" s="27" t="e">
        <f t="shared" si="0"/>
        <v>#VALUE!</v>
      </c>
      <c r="I210" s="21">
        <f>'Dados teoricos e resumo geral'!$C$16</f>
        <v>1.5838467612998824E-6</v>
      </c>
      <c r="J210" s="21">
        <f>'Dados teoricos e resumo geral'!$C$17</f>
        <v>1.3651193562717229E-6</v>
      </c>
    </row>
    <row r="211" spans="1:10">
      <c r="A211" s="15" t="str">
        <f>'A3-999-92-16-7565-0-0'!A211</f>
        <v>207</v>
      </c>
      <c r="B211" s="8">
        <f>'A3-999-92-16-7565-0-0'!B211</f>
        <v>187</v>
      </c>
      <c r="C211" s="23">
        <f>'A3-999-92-16-7565-0-0'!E211</f>
        <v>0</v>
      </c>
      <c r="D211" s="8" t="str">
        <f>IF('A3-999-92-16-7565-0-0'!E211=1,Vazao_agua_LHP_oxi!I211,"ND")</f>
        <v>ND</v>
      </c>
      <c r="E211" s="8" t="str">
        <f>IF('A3-999-92-16-7565-0-0'!E211=1,Vazao_agua_LHP_comb!I211,"ND")</f>
        <v>ND</v>
      </c>
      <c r="F211" s="8" t="e">
        <f>D211/'Dados teoricos e resumo geral'!$C$16-1</f>
        <v>#VALUE!</v>
      </c>
      <c r="G211" s="8" t="e">
        <f>E211/'Dados teoricos e resumo geral'!$C$17-1</f>
        <v>#VALUE!</v>
      </c>
      <c r="H211" s="27" t="e">
        <f t="shared" si="0"/>
        <v>#VALUE!</v>
      </c>
      <c r="I211" s="21">
        <f>'Dados teoricos e resumo geral'!$C$16</f>
        <v>1.5838467612998824E-6</v>
      </c>
      <c r="J211" s="21">
        <f>'Dados teoricos e resumo geral'!$C$17</f>
        <v>1.3651193562717229E-6</v>
      </c>
    </row>
    <row r="212" spans="1:10">
      <c r="A212" s="15" t="str">
        <f>'A3-999-92-16-7565-0-0'!A212</f>
        <v>208</v>
      </c>
      <c r="B212" s="8">
        <f>'A3-999-92-16-7565-0-0'!B212</f>
        <v>188</v>
      </c>
      <c r="C212" s="23">
        <f>'A3-999-92-16-7565-0-0'!E212</f>
        <v>0</v>
      </c>
      <c r="D212" s="8" t="str">
        <f>IF('A3-999-92-16-7565-0-0'!E212=1,Vazao_agua_LHP_oxi!I212,"ND")</f>
        <v>ND</v>
      </c>
      <c r="E212" s="8" t="str">
        <f>IF('A3-999-92-16-7565-0-0'!E212=1,Vazao_agua_LHP_comb!I212,"ND")</f>
        <v>ND</v>
      </c>
      <c r="F212" s="8" t="e">
        <f>D212/'Dados teoricos e resumo geral'!$C$16-1</f>
        <v>#VALUE!</v>
      </c>
      <c r="G212" s="8" t="e">
        <f>E212/'Dados teoricos e resumo geral'!$C$17-1</f>
        <v>#VALUE!</v>
      </c>
      <c r="H212" s="27" t="e">
        <f t="shared" si="0"/>
        <v>#VALUE!</v>
      </c>
      <c r="I212" s="21">
        <f>'Dados teoricos e resumo geral'!$C$16</f>
        <v>1.5838467612998824E-6</v>
      </c>
      <c r="J212" s="21">
        <f>'Dados teoricos e resumo geral'!$C$17</f>
        <v>1.3651193562717229E-6</v>
      </c>
    </row>
    <row r="213" spans="1:10">
      <c r="A213" s="15" t="str">
        <f>'A3-999-92-16-7565-0-0'!A213</f>
        <v>209</v>
      </c>
      <c r="B213" s="8">
        <f>'A3-999-92-16-7565-0-0'!B213</f>
        <v>189</v>
      </c>
      <c r="C213" s="23">
        <f>'A3-999-92-16-7565-0-0'!E213</f>
        <v>0</v>
      </c>
      <c r="D213" s="8" t="str">
        <f>IF('A3-999-92-16-7565-0-0'!E213=1,Vazao_agua_LHP_oxi!I213,"ND")</f>
        <v>ND</v>
      </c>
      <c r="E213" s="8" t="str">
        <f>IF('A3-999-92-16-7565-0-0'!E213=1,Vazao_agua_LHP_comb!I213,"ND")</f>
        <v>ND</v>
      </c>
      <c r="F213" s="8" t="e">
        <f>D213/'Dados teoricos e resumo geral'!$C$16-1</f>
        <v>#VALUE!</v>
      </c>
      <c r="G213" s="8" t="e">
        <f>E213/'Dados teoricos e resumo geral'!$C$17-1</f>
        <v>#VALUE!</v>
      </c>
      <c r="H213" s="27" t="e">
        <f t="shared" si="0"/>
        <v>#VALUE!</v>
      </c>
      <c r="I213" s="21">
        <f>'Dados teoricos e resumo geral'!$C$16</f>
        <v>1.5838467612998824E-6</v>
      </c>
      <c r="J213" s="21">
        <f>'Dados teoricos e resumo geral'!$C$17</f>
        <v>1.3651193562717229E-6</v>
      </c>
    </row>
    <row r="214" spans="1:10">
      <c r="A214" s="15" t="str">
        <f>'A3-999-92-16-7565-0-0'!A214</f>
        <v>210</v>
      </c>
      <c r="B214" s="8">
        <f>'A3-999-92-16-7565-0-0'!B214</f>
        <v>190</v>
      </c>
      <c r="C214" s="23">
        <f>'A3-999-92-16-7565-0-0'!E214</f>
        <v>0</v>
      </c>
      <c r="D214" s="8" t="str">
        <f>IF('A3-999-92-16-7565-0-0'!E214=1,Vazao_agua_LHP_oxi!I214,"ND")</f>
        <v>ND</v>
      </c>
      <c r="E214" s="8" t="str">
        <f>IF('A3-999-92-16-7565-0-0'!E214=1,Vazao_agua_LHP_comb!I214,"ND")</f>
        <v>ND</v>
      </c>
      <c r="F214" s="8" t="e">
        <f>D214/'Dados teoricos e resumo geral'!$C$16-1</f>
        <v>#VALUE!</v>
      </c>
      <c r="G214" s="8" t="e">
        <f>E214/'Dados teoricos e resumo geral'!$C$17-1</f>
        <v>#VALUE!</v>
      </c>
      <c r="H214" s="27" t="e">
        <f t="shared" si="0"/>
        <v>#VALUE!</v>
      </c>
      <c r="I214" s="21">
        <f>'Dados teoricos e resumo geral'!$C$16</f>
        <v>1.5838467612998824E-6</v>
      </c>
      <c r="J214" s="21">
        <f>'Dados teoricos e resumo geral'!$C$17</f>
        <v>1.3651193562717229E-6</v>
      </c>
    </row>
    <row r="215" spans="1:10">
      <c r="A215" s="15" t="str">
        <f>'A3-999-92-16-7565-0-0'!A215</f>
        <v>211</v>
      </c>
      <c r="B215" s="8">
        <f>'A3-999-92-16-7565-0-0'!B215</f>
        <v>191</v>
      </c>
      <c r="C215" s="23">
        <f>'A3-999-92-16-7565-0-0'!E215</f>
        <v>0</v>
      </c>
      <c r="D215" s="8" t="str">
        <f>IF('A3-999-92-16-7565-0-0'!E215=1,Vazao_agua_LHP_oxi!I215,"ND")</f>
        <v>ND</v>
      </c>
      <c r="E215" s="8" t="str">
        <f>IF('A3-999-92-16-7565-0-0'!E215=1,Vazao_agua_LHP_comb!I215,"ND")</f>
        <v>ND</v>
      </c>
      <c r="F215" s="8" t="e">
        <f>D215/'Dados teoricos e resumo geral'!$C$16-1</f>
        <v>#VALUE!</v>
      </c>
      <c r="G215" s="8" t="e">
        <f>E215/'Dados teoricos e resumo geral'!$C$17-1</f>
        <v>#VALUE!</v>
      </c>
      <c r="H215" s="27" t="e">
        <f t="shared" si="0"/>
        <v>#VALUE!</v>
      </c>
      <c r="I215" s="21">
        <f>'Dados teoricos e resumo geral'!$C$16</f>
        <v>1.5838467612998824E-6</v>
      </c>
      <c r="J215" s="21">
        <f>'Dados teoricos e resumo geral'!$C$17</f>
        <v>1.3651193562717229E-6</v>
      </c>
    </row>
    <row r="216" spans="1:10">
      <c r="A216" s="15" t="str">
        <f>'A3-999-92-16-7565-0-0'!A216</f>
        <v>212</v>
      </c>
      <c r="B216" s="8">
        <f>'A3-999-92-16-7565-0-0'!B216</f>
        <v>192</v>
      </c>
      <c r="C216" s="23">
        <f>'A3-999-92-16-7565-0-0'!E216</f>
        <v>0</v>
      </c>
      <c r="D216" s="8" t="str">
        <f>IF('A3-999-92-16-7565-0-0'!E216=1,Vazao_agua_LHP_oxi!I216,"ND")</f>
        <v>ND</v>
      </c>
      <c r="E216" s="8" t="str">
        <f>IF('A3-999-92-16-7565-0-0'!E216=1,Vazao_agua_LHP_comb!I216,"ND")</f>
        <v>ND</v>
      </c>
      <c r="F216" s="8" t="e">
        <f>D216/'Dados teoricos e resumo geral'!$C$16-1</f>
        <v>#VALUE!</v>
      </c>
      <c r="G216" s="8" t="e">
        <f>E216/'Dados teoricos e resumo geral'!$C$17-1</f>
        <v>#VALUE!</v>
      </c>
      <c r="H216" s="27" t="e">
        <f t="shared" si="0"/>
        <v>#VALUE!</v>
      </c>
      <c r="I216" s="21">
        <f>'Dados teoricos e resumo geral'!$C$16</f>
        <v>1.5838467612998824E-6</v>
      </c>
      <c r="J216" s="21">
        <f>'Dados teoricos e resumo geral'!$C$17</f>
        <v>1.3651193562717229E-6</v>
      </c>
    </row>
    <row r="217" spans="1:10">
      <c r="A217" s="15" t="str">
        <f>'A3-999-92-16-7565-0-0'!A217</f>
        <v>213</v>
      </c>
      <c r="B217" s="8">
        <f>'A3-999-92-16-7565-0-0'!B217</f>
        <v>193</v>
      </c>
      <c r="C217" s="23">
        <f>'A3-999-92-16-7565-0-0'!E217</f>
        <v>0</v>
      </c>
      <c r="D217" s="8" t="str">
        <f>IF('A3-999-92-16-7565-0-0'!E217=1,Vazao_agua_LHP_oxi!I217,"ND")</f>
        <v>ND</v>
      </c>
      <c r="E217" s="8" t="str">
        <f>IF('A3-999-92-16-7565-0-0'!E217=1,Vazao_agua_LHP_comb!I217,"ND")</f>
        <v>ND</v>
      </c>
      <c r="F217" s="8" t="e">
        <f>D217/'Dados teoricos e resumo geral'!$C$16-1</f>
        <v>#VALUE!</v>
      </c>
      <c r="G217" s="8" t="e">
        <f>E217/'Dados teoricos e resumo geral'!$C$17-1</f>
        <v>#VALUE!</v>
      </c>
      <c r="H217" s="27" t="e">
        <f t="shared" si="0"/>
        <v>#VALUE!</v>
      </c>
      <c r="I217" s="21">
        <f>'Dados teoricos e resumo geral'!$C$16</f>
        <v>1.5838467612998824E-6</v>
      </c>
      <c r="J217" s="21">
        <f>'Dados teoricos e resumo geral'!$C$17</f>
        <v>1.3651193562717229E-6</v>
      </c>
    </row>
    <row r="218" spans="1:10">
      <c r="A218" s="15" t="str">
        <f>'A3-999-92-16-7565-0-0'!A218</f>
        <v>214</v>
      </c>
      <c r="B218" s="8">
        <f>'A3-999-92-16-7565-0-0'!B218</f>
        <v>194</v>
      </c>
      <c r="C218" s="23">
        <f>'A3-999-92-16-7565-0-0'!E218</f>
        <v>0</v>
      </c>
      <c r="D218" s="8" t="str">
        <f>IF('A3-999-92-16-7565-0-0'!E218=1,Vazao_agua_LHP_oxi!I218,"ND")</f>
        <v>ND</v>
      </c>
      <c r="E218" s="8" t="str">
        <f>IF('A3-999-92-16-7565-0-0'!E218=1,Vazao_agua_LHP_comb!I218,"ND")</f>
        <v>ND</v>
      </c>
      <c r="F218" s="8" t="e">
        <f>D218/'Dados teoricos e resumo geral'!$C$16-1</f>
        <v>#VALUE!</v>
      </c>
      <c r="G218" s="8" t="e">
        <f>E218/'Dados teoricos e resumo geral'!$C$17-1</f>
        <v>#VALUE!</v>
      </c>
      <c r="H218" s="27" t="e">
        <f t="shared" si="0"/>
        <v>#VALUE!</v>
      </c>
      <c r="I218" s="21">
        <f>'Dados teoricos e resumo geral'!$C$16</f>
        <v>1.5838467612998824E-6</v>
      </c>
      <c r="J218" s="21">
        <f>'Dados teoricos e resumo geral'!$C$17</f>
        <v>1.3651193562717229E-6</v>
      </c>
    </row>
    <row r="219" spans="1:10">
      <c r="A219" s="15" t="str">
        <f>'A3-999-92-16-7565-0-0'!A219</f>
        <v>215</v>
      </c>
      <c r="B219" s="8">
        <f>'A3-999-92-16-7565-0-0'!B219</f>
        <v>195</v>
      </c>
      <c r="C219" s="23">
        <f>'A3-999-92-16-7565-0-0'!E219</f>
        <v>0</v>
      </c>
      <c r="D219" s="8" t="str">
        <f>IF('A3-999-92-16-7565-0-0'!E219=1,Vazao_agua_LHP_oxi!I219,"ND")</f>
        <v>ND</v>
      </c>
      <c r="E219" s="8" t="str">
        <f>IF('A3-999-92-16-7565-0-0'!E219=1,Vazao_agua_LHP_comb!I219,"ND")</f>
        <v>ND</v>
      </c>
      <c r="F219" s="8" t="e">
        <f>D219/'Dados teoricos e resumo geral'!$C$16-1</f>
        <v>#VALUE!</v>
      </c>
      <c r="G219" s="8" t="e">
        <f>E219/'Dados teoricos e resumo geral'!$C$17-1</f>
        <v>#VALUE!</v>
      </c>
      <c r="H219" s="27" t="e">
        <f t="shared" si="0"/>
        <v>#VALUE!</v>
      </c>
      <c r="I219" s="21">
        <f>'Dados teoricos e resumo geral'!$C$16</f>
        <v>1.5838467612998824E-6</v>
      </c>
      <c r="J219" s="21">
        <f>'Dados teoricos e resumo geral'!$C$17</f>
        <v>1.3651193562717229E-6</v>
      </c>
    </row>
    <row r="220" spans="1:10">
      <c r="A220" s="15" t="str">
        <f>'A3-999-92-16-7565-0-0'!A220</f>
        <v>216</v>
      </c>
      <c r="B220" s="8">
        <f>'A3-999-92-16-7565-0-0'!B220</f>
        <v>196</v>
      </c>
      <c r="C220" s="23">
        <f>'A3-999-92-16-7565-0-0'!E220</f>
        <v>0</v>
      </c>
      <c r="D220" s="8" t="str">
        <f>IF('A3-999-92-16-7565-0-0'!E220=1,Vazao_agua_LHP_oxi!I220,"ND")</f>
        <v>ND</v>
      </c>
      <c r="E220" s="8" t="str">
        <f>IF('A3-999-92-16-7565-0-0'!E220=1,Vazao_agua_LHP_comb!I220,"ND")</f>
        <v>ND</v>
      </c>
      <c r="F220" s="8" t="e">
        <f>D220/'Dados teoricos e resumo geral'!$C$16-1</f>
        <v>#VALUE!</v>
      </c>
      <c r="G220" s="8" t="e">
        <f>E220/'Dados teoricos e resumo geral'!$C$17-1</f>
        <v>#VALUE!</v>
      </c>
      <c r="H220" s="27" t="e">
        <f t="shared" si="0"/>
        <v>#VALUE!</v>
      </c>
      <c r="I220" s="21">
        <f>'Dados teoricos e resumo geral'!$C$16</f>
        <v>1.5838467612998824E-6</v>
      </c>
      <c r="J220" s="21">
        <f>'Dados teoricos e resumo geral'!$C$17</f>
        <v>1.3651193562717229E-6</v>
      </c>
    </row>
    <row r="221" spans="1:10">
      <c r="A221" s="15" t="str">
        <f>'A3-999-92-16-7565-0-0'!A221</f>
        <v>217</v>
      </c>
      <c r="B221" s="8">
        <f>'A3-999-92-16-7565-0-0'!B221</f>
        <v>197</v>
      </c>
      <c r="C221" s="23">
        <f>'A3-999-92-16-7565-0-0'!E221</f>
        <v>0</v>
      </c>
      <c r="D221" s="8" t="str">
        <f>IF('A3-999-92-16-7565-0-0'!E221=1,Vazao_agua_LHP_oxi!I221,"ND")</f>
        <v>ND</v>
      </c>
      <c r="E221" s="8" t="str">
        <f>IF('A3-999-92-16-7565-0-0'!E221=1,Vazao_agua_LHP_comb!I221,"ND")</f>
        <v>ND</v>
      </c>
      <c r="F221" s="8" t="e">
        <f>D221/'Dados teoricos e resumo geral'!$C$16-1</f>
        <v>#VALUE!</v>
      </c>
      <c r="G221" s="8" t="e">
        <f>E221/'Dados teoricos e resumo geral'!$C$17-1</f>
        <v>#VALUE!</v>
      </c>
      <c r="H221" s="27" t="e">
        <f t="shared" si="0"/>
        <v>#VALUE!</v>
      </c>
      <c r="I221" s="21">
        <f>'Dados teoricos e resumo geral'!$C$16</f>
        <v>1.5838467612998824E-6</v>
      </c>
      <c r="J221" s="21">
        <f>'Dados teoricos e resumo geral'!$C$17</f>
        <v>1.3651193562717229E-6</v>
      </c>
    </row>
    <row r="222" spans="1:10">
      <c r="A222" s="15" t="str">
        <f>'A3-999-92-16-7565-0-0'!A222</f>
        <v>218</v>
      </c>
      <c r="B222" s="8">
        <f>'A3-999-92-16-7565-0-0'!B222</f>
        <v>198</v>
      </c>
      <c r="C222" s="23">
        <f>'A3-999-92-16-7565-0-0'!E222</f>
        <v>0</v>
      </c>
      <c r="D222" s="8" t="str">
        <f>IF('A3-999-92-16-7565-0-0'!E222=1,Vazao_agua_LHP_oxi!I222,"ND")</f>
        <v>ND</v>
      </c>
      <c r="E222" s="8" t="str">
        <f>IF('A3-999-92-16-7565-0-0'!E222=1,Vazao_agua_LHP_comb!I222,"ND")</f>
        <v>ND</v>
      </c>
      <c r="F222" s="8" t="e">
        <f>D222/'Dados teoricos e resumo geral'!$C$16-1</f>
        <v>#VALUE!</v>
      </c>
      <c r="G222" s="8" t="e">
        <f>E222/'Dados teoricos e resumo geral'!$C$17-1</f>
        <v>#VALUE!</v>
      </c>
      <c r="H222" s="27" t="e">
        <f t="shared" si="0"/>
        <v>#VALUE!</v>
      </c>
      <c r="I222" s="21">
        <f>'Dados teoricos e resumo geral'!$C$16</f>
        <v>1.5838467612998824E-6</v>
      </c>
      <c r="J222" s="21">
        <f>'Dados teoricos e resumo geral'!$C$17</f>
        <v>1.3651193562717229E-6</v>
      </c>
    </row>
    <row r="223" spans="1:10">
      <c r="A223" s="15" t="str">
        <f>'A3-999-92-16-7565-0-0'!A223</f>
        <v>219</v>
      </c>
      <c r="B223" s="8">
        <f>'A3-999-92-16-7565-0-0'!B223</f>
        <v>199</v>
      </c>
      <c r="C223" s="23">
        <f>'A3-999-92-16-7565-0-0'!E223</f>
        <v>0</v>
      </c>
      <c r="D223" s="8" t="str">
        <f>IF('A3-999-92-16-7565-0-0'!E223=1,Vazao_agua_LHP_oxi!I223,"ND")</f>
        <v>ND</v>
      </c>
      <c r="E223" s="8" t="str">
        <f>IF('A3-999-92-16-7565-0-0'!E223=1,Vazao_agua_LHP_comb!I223,"ND")</f>
        <v>ND</v>
      </c>
      <c r="F223" s="8" t="e">
        <f>D223/'Dados teoricos e resumo geral'!$C$16-1</f>
        <v>#VALUE!</v>
      </c>
      <c r="G223" s="8" t="e">
        <f>E223/'Dados teoricos e resumo geral'!$C$17-1</f>
        <v>#VALUE!</v>
      </c>
      <c r="H223" s="27" t="e">
        <f t="shared" si="0"/>
        <v>#VALUE!</v>
      </c>
      <c r="I223" s="21">
        <f>'Dados teoricos e resumo geral'!$C$16</f>
        <v>1.5838467612998824E-6</v>
      </c>
      <c r="J223" s="21">
        <f>'Dados teoricos e resumo geral'!$C$17</f>
        <v>1.3651193562717229E-6</v>
      </c>
    </row>
    <row r="224" spans="1:10">
      <c r="A224" s="15" t="str">
        <f>'A3-999-92-16-7565-0-0'!A224</f>
        <v>220</v>
      </c>
      <c r="B224" s="8">
        <f>'A3-999-92-16-7565-0-0'!B224</f>
        <v>200</v>
      </c>
      <c r="C224" s="23">
        <f>'A3-999-92-16-7565-0-0'!E224</f>
        <v>0</v>
      </c>
      <c r="D224" s="8" t="str">
        <f>IF('A3-999-92-16-7565-0-0'!E224=1,Vazao_agua_LHP_oxi!I224,"ND")</f>
        <v>ND</v>
      </c>
      <c r="E224" s="8" t="str">
        <f>IF('A3-999-92-16-7565-0-0'!E224=1,Vazao_agua_LHP_comb!I224,"ND")</f>
        <v>ND</v>
      </c>
      <c r="F224" s="8" t="e">
        <f>D224/'Dados teoricos e resumo geral'!$C$16-1</f>
        <v>#VALUE!</v>
      </c>
      <c r="G224" s="8" t="e">
        <f>E224/'Dados teoricos e resumo geral'!$C$17-1</f>
        <v>#VALUE!</v>
      </c>
      <c r="H224" s="27" t="e">
        <f t="shared" si="0"/>
        <v>#VALUE!</v>
      </c>
      <c r="I224" s="21">
        <f>'Dados teoricos e resumo geral'!$C$16</f>
        <v>1.5838467612998824E-6</v>
      </c>
      <c r="J224" s="21">
        <f>'Dados teoricos e resumo geral'!$C$17</f>
        <v>1.3651193562717229E-6</v>
      </c>
    </row>
    <row r="225" spans="1:27">
      <c r="A225" s="29" t="s">
        <v>338</v>
      </c>
      <c r="B225" s="30" t="s">
        <v>338</v>
      </c>
      <c r="C225" s="31"/>
      <c r="D225" s="32">
        <f>'Dados teoricos e resumo geral'!$C$16</f>
        <v>1.5838467612998824E-6</v>
      </c>
      <c r="E225" s="32">
        <f>'Dados teoricos e resumo geral'!$C$17</f>
        <v>1.3651193562717229E-6</v>
      </c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 spans="1:27">
      <c r="A226" s="15" t="str">
        <f>'A3-999-92-16-7565-0-0'!A226</f>
        <v>222</v>
      </c>
      <c r="B226" s="8" t="str">
        <f>'A3-999-92-16-7565-0-0'!B226</f>
        <v>S/N</v>
      </c>
    </row>
    <row r="227" spans="1:27">
      <c r="A227" s="33"/>
    </row>
    <row r="228" spans="1:27">
      <c r="A228" s="33"/>
    </row>
    <row r="229" spans="1:27">
      <c r="A229" s="33"/>
    </row>
    <row r="230" spans="1:27">
      <c r="A230" s="33"/>
    </row>
    <row r="231" spans="1:27">
      <c r="A231" s="33"/>
    </row>
    <row r="232" spans="1:27">
      <c r="A232" s="33"/>
    </row>
    <row r="233" spans="1:27">
      <c r="A233" s="33"/>
    </row>
    <row r="234" spans="1:27">
      <c r="A234" s="33"/>
    </row>
    <row r="235" spans="1:27">
      <c r="A235" s="33"/>
    </row>
    <row r="236" spans="1:27">
      <c r="A236" s="33"/>
    </row>
    <row r="237" spans="1:27">
      <c r="A237" s="33"/>
    </row>
    <row r="238" spans="1:27">
      <c r="A238" s="33"/>
    </row>
    <row r="239" spans="1:27">
      <c r="A239" s="33"/>
    </row>
    <row r="240" spans="1:27">
      <c r="A240" s="33"/>
    </row>
    <row r="241" spans="1:1">
      <c r="A241" s="33"/>
    </row>
    <row r="242" spans="1:1">
      <c r="A242" s="33"/>
    </row>
    <row r="243" spans="1:1">
      <c r="A243" s="33"/>
    </row>
    <row r="244" spans="1:1">
      <c r="A244" s="33"/>
    </row>
    <row r="245" spans="1:1">
      <c r="A245" s="33"/>
    </row>
    <row r="246" spans="1:1">
      <c r="A246" s="33"/>
    </row>
    <row r="247" spans="1:1">
      <c r="A247" s="33"/>
    </row>
    <row r="248" spans="1:1">
      <c r="A248" s="33"/>
    </row>
    <row r="249" spans="1:1">
      <c r="A249" s="33"/>
    </row>
    <row r="250" spans="1:1">
      <c r="A250" s="33"/>
    </row>
    <row r="251" spans="1:1">
      <c r="A251" s="33"/>
    </row>
    <row r="252" spans="1:1">
      <c r="A252" s="33"/>
    </row>
    <row r="253" spans="1:1">
      <c r="A253" s="33"/>
    </row>
    <row r="254" spans="1:1">
      <c r="A254" s="33"/>
    </row>
    <row r="255" spans="1:1">
      <c r="A255" s="33"/>
    </row>
    <row r="256" spans="1:1">
      <c r="A256" s="33"/>
    </row>
    <row r="257" spans="1:1">
      <c r="A257" s="33"/>
    </row>
    <row r="258" spans="1:1">
      <c r="A258" s="33"/>
    </row>
    <row r="259" spans="1:1">
      <c r="A259" s="33"/>
    </row>
    <row r="260" spans="1:1">
      <c r="A260" s="33"/>
    </row>
    <row r="261" spans="1:1">
      <c r="A261" s="33"/>
    </row>
    <row r="262" spans="1:1">
      <c r="A262" s="33"/>
    </row>
    <row r="263" spans="1:1">
      <c r="A263" s="33"/>
    </row>
    <row r="264" spans="1:1">
      <c r="A264" s="33"/>
    </row>
    <row r="265" spans="1:1">
      <c r="A265" s="33"/>
    </row>
    <row r="266" spans="1:1">
      <c r="A266" s="33"/>
    </row>
    <row r="267" spans="1:1">
      <c r="A267" s="33"/>
    </row>
    <row r="268" spans="1:1">
      <c r="A268" s="33"/>
    </row>
    <row r="269" spans="1:1">
      <c r="A269" s="33"/>
    </row>
    <row r="270" spans="1:1">
      <c r="A270" s="33"/>
    </row>
    <row r="271" spans="1:1">
      <c r="A271" s="33"/>
    </row>
    <row r="272" spans="1:1">
      <c r="A272" s="33"/>
    </row>
    <row r="273" spans="1:1">
      <c r="A273" s="33"/>
    </row>
    <row r="274" spans="1:1">
      <c r="A274" s="33"/>
    </row>
    <row r="275" spans="1:1">
      <c r="A275" s="33"/>
    </row>
    <row r="276" spans="1:1">
      <c r="A276" s="33"/>
    </row>
    <row r="277" spans="1:1">
      <c r="A277" s="33"/>
    </row>
    <row r="278" spans="1:1">
      <c r="A278" s="33"/>
    </row>
    <row r="279" spans="1:1">
      <c r="A279" s="33"/>
    </row>
    <row r="280" spans="1:1">
      <c r="A280" s="33"/>
    </row>
    <row r="281" spans="1:1">
      <c r="A281" s="33"/>
    </row>
    <row r="282" spans="1:1">
      <c r="A282" s="33"/>
    </row>
    <row r="283" spans="1:1">
      <c r="A283" s="33"/>
    </row>
    <row r="284" spans="1:1">
      <c r="A284" s="33"/>
    </row>
    <row r="285" spans="1:1">
      <c r="A285" s="33"/>
    </row>
    <row r="286" spans="1:1">
      <c r="A286" s="33"/>
    </row>
    <row r="287" spans="1:1">
      <c r="A287" s="33"/>
    </row>
    <row r="288" spans="1:1">
      <c r="A288" s="33"/>
    </row>
    <row r="289" spans="1:1">
      <c r="A289" s="33"/>
    </row>
    <row r="290" spans="1:1">
      <c r="A290" s="33"/>
    </row>
    <row r="291" spans="1:1">
      <c r="A291" s="33"/>
    </row>
    <row r="292" spans="1:1">
      <c r="A292" s="33"/>
    </row>
    <row r="293" spans="1:1">
      <c r="A293" s="33"/>
    </row>
    <row r="294" spans="1:1">
      <c r="A294" s="33"/>
    </row>
    <row r="295" spans="1:1">
      <c r="A295" s="33"/>
    </row>
    <row r="296" spans="1:1">
      <c r="A296" s="33"/>
    </row>
    <row r="297" spans="1:1">
      <c r="A297" s="33"/>
    </row>
    <row r="298" spans="1:1">
      <c r="A298" s="33"/>
    </row>
    <row r="299" spans="1:1">
      <c r="A299" s="33"/>
    </row>
    <row r="300" spans="1:1">
      <c r="A300" s="33"/>
    </row>
    <row r="301" spans="1:1">
      <c r="A301" s="33"/>
    </row>
    <row r="302" spans="1:1">
      <c r="A302" s="33"/>
    </row>
    <row r="303" spans="1:1">
      <c r="A303" s="33"/>
    </row>
    <row r="304" spans="1:1">
      <c r="A304" s="33"/>
    </row>
    <row r="305" spans="1:1">
      <c r="A305" s="33"/>
    </row>
    <row r="306" spans="1:1">
      <c r="A306" s="33"/>
    </row>
    <row r="307" spans="1:1">
      <c r="A307" s="33"/>
    </row>
    <row r="308" spans="1:1">
      <c r="A308" s="33"/>
    </row>
    <row r="309" spans="1:1">
      <c r="A309" s="33"/>
    </row>
    <row r="310" spans="1:1">
      <c r="A310" s="33"/>
    </row>
    <row r="311" spans="1:1">
      <c r="A311" s="33"/>
    </row>
    <row r="312" spans="1:1">
      <c r="A312" s="33"/>
    </row>
    <row r="313" spans="1:1">
      <c r="A313" s="33"/>
    </row>
    <row r="314" spans="1:1">
      <c r="A314" s="33"/>
    </row>
    <row r="315" spans="1:1">
      <c r="A315" s="33"/>
    </row>
    <row r="316" spans="1:1">
      <c r="A316" s="33"/>
    </row>
    <row r="317" spans="1:1">
      <c r="A317" s="33"/>
    </row>
    <row r="318" spans="1:1">
      <c r="A318" s="33"/>
    </row>
    <row r="319" spans="1:1">
      <c r="A319" s="33"/>
    </row>
    <row r="320" spans="1:1">
      <c r="A320" s="33"/>
    </row>
    <row r="321" spans="1:1">
      <c r="A321" s="33"/>
    </row>
    <row r="322" spans="1:1">
      <c r="A322" s="33"/>
    </row>
    <row r="323" spans="1:1">
      <c r="A323" s="33"/>
    </row>
    <row r="324" spans="1:1">
      <c r="A324" s="33"/>
    </row>
    <row r="325" spans="1:1">
      <c r="A325" s="33"/>
    </row>
    <row r="326" spans="1:1">
      <c r="A326" s="33"/>
    </row>
    <row r="327" spans="1:1">
      <c r="A327" s="33"/>
    </row>
    <row r="328" spans="1:1">
      <c r="A328" s="33"/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  <row r="393" spans="1:1">
      <c r="A393" s="33"/>
    </row>
    <row r="394" spans="1:1">
      <c r="A394" s="33"/>
    </row>
    <row r="395" spans="1:1">
      <c r="A395" s="33"/>
    </row>
    <row r="396" spans="1:1">
      <c r="A396" s="33"/>
    </row>
    <row r="397" spans="1:1">
      <c r="A397" s="33"/>
    </row>
    <row r="398" spans="1:1">
      <c r="A398" s="33"/>
    </row>
    <row r="399" spans="1:1">
      <c r="A399" s="33"/>
    </row>
    <row r="400" spans="1:1">
      <c r="A400" s="33"/>
    </row>
    <row r="401" spans="1:1">
      <c r="A401" s="33"/>
    </row>
    <row r="402" spans="1:1">
      <c r="A402" s="33"/>
    </row>
    <row r="403" spans="1:1">
      <c r="A403" s="33"/>
    </row>
    <row r="404" spans="1:1">
      <c r="A404" s="33"/>
    </row>
    <row r="405" spans="1:1">
      <c r="A405" s="33"/>
    </row>
    <row r="406" spans="1:1">
      <c r="A406" s="33"/>
    </row>
    <row r="407" spans="1:1">
      <c r="A407" s="33"/>
    </row>
    <row r="408" spans="1:1">
      <c r="A408" s="33"/>
    </row>
    <row r="409" spans="1:1">
      <c r="A409" s="33"/>
    </row>
    <row r="410" spans="1:1">
      <c r="A410" s="33"/>
    </row>
    <row r="411" spans="1:1">
      <c r="A411" s="33"/>
    </row>
    <row r="412" spans="1:1">
      <c r="A412" s="33"/>
    </row>
    <row r="413" spans="1:1">
      <c r="A413" s="33"/>
    </row>
    <row r="414" spans="1:1">
      <c r="A414" s="33"/>
    </row>
    <row r="415" spans="1:1">
      <c r="A415" s="33"/>
    </row>
    <row r="416" spans="1:1">
      <c r="A416" s="33"/>
    </row>
    <row r="417" spans="1:1">
      <c r="A417" s="33"/>
    </row>
    <row r="418" spans="1:1">
      <c r="A418" s="33"/>
    </row>
    <row r="419" spans="1:1">
      <c r="A419" s="33"/>
    </row>
    <row r="420" spans="1:1">
      <c r="A420" s="33"/>
    </row>
    <row r="421" spans="1:1">
      <c r="A421" s="33"/>
    </row>
    <row r="422" spans="1:1">
      <c r="A422" s="33"/>
    </row>
    <row r="423" spans="1:1">
      <c r="A423" s="33"/>
    </row>
    <row r="424" spans="1:1">
      <c r="A424" s="33"/>
    </row>
    <row r="425" spans="1:1">
      <c r="A425" s="33"/>
    </row>
    <row r="426" spans="1:1">
      <c r="A426" s="33"/>
    </row>
    <row r="427" spans="1:1">
      <c r="A427" s="33"/>
    </row>
    <row r="428" spans="1:1">
      <c r="A428" s="33"/>
    </row>
    <row r="429" spans="1:1">
      <c r="A429" s="33"/>
    </row>
    <row r="430" spans="1:1">
      <c r="A430" s="33"/>
    </row>
    <row r="431" spans="1:1">
      <c r="A431" s="33"/>
    </row>
    <row r="432" spans="1:1">
      <c r="A432" s="33"/>
    </row>
    <row r="433" spans="1:1">
      <c r="A433" s="33"/>
    </row>
    <row r="434" spans="1:1">
      <c r="A434" s="33"/>
    </row>
    <row r="435" spans="1:1">
      <c r="A435" s="33"/>
    </row>
    <row r="436" spans="1:1">
      <c r="A436" s="33"/>
    </row>
    <row r="437" spans="1:1">
      <c r="A437" s="33"/>
    </row>
    <row r="438" spans="1:1">
      <c r="A438" s="33"/>
    </row>
    <row r="439" spans="1:1">
      <c r="A439" s="33"/>
    </row>
    <row r="440" spans="1:1">
      <c r="A440" s="33"/>
    </row>
    <row r="441" spans="1:1">
      <c r="A441" s="33"/>
    </row>
    <row r="442" spans="1:1">
      <c r="A442" s="33"/>
    </row>
    <row r="443" spans="1:1">
      <c r="A443" s="33"/>
    </row>
    <row r="444" spans="1:1">
      <c r="A444" s="33"/>
    </row>
    <row r="445" spans="1:1">
      <c r="A445" s="33"/>
    </row>
    <row r="446" spans="1:1">
      <c r="A446" s="33"/>
    </row>
    <row r="447" spans="1:1">
      <c r="A447" s="33"/>
    </row>
    <row r="448" spans="1:1">
      <c r="A448" s="33"/>
    </row>
    <row r="449" spans="1:1">
      <c r="A449" s="33"/>
    </row>
    <row r="450" spans="1:1">
      <c r="A450" s="33"/>
    </row>
    <row r="451" spans="1:1">
      <c r="A451" s="33"/>
    </row>
    <row r="452" spans="1:1">
      <c r="A452" s="33"/>
    </row>
    <row r="453" spans="1:1">
      <c r="A453" s="33"/>
    </row>
    <row r="454" spans="1:1">
      <c r="A454" s="33"/>
    </row>
    <row r="455" spans="1:1">
      <c r="A455" s="33"/>
    </row>
    <row r="456" spans="1:1">
      <c r="A456" s="33"/>
    </row>
    <row r="457" spans="1:1">
      <c r="A457" s="33"/>
    </row>
    <row r="458" spans="1:1">
      <c r="A458" s="33"/>
    </row>
    <row r="459" spans="1:1">
      <c r="A459" s="33"/>
    </row>
    <row r="460" spans="1:1">
      <c r="A460" s="33"/>
    </row>
    <row r="461" spans="1:1">
      <c r="A461" s="33"/>
    </row>
    <row r="462" spans="1:1">
      <c r="A462" s="33"/>
    </row>
    <row r="463" spans="1:1">
      <c r="A463" s="33"/>
    </row>
    <row r="464" spans="1:1">
      <c r="A464" s="33"/>
    </row>
    <row r="465" spans="1:1">
      <c r="A465" s="33"/>
    </row>
    <row r="466" spans="1:1">
      <c r="A466" s="33"/>
    </row>
    <row r="467" spans="1:1">
      <c r="A467" s="33"/>
    </row>
    <row r="468" spans="1:1">
      <c r="A468" s="33"/>
    </row>
    <row r="469" spans="1:1">
      <c r="A469" s="33"/>
    </row>
    <row r="470" spans="1:1">
      <c r="A470" s="33"/>
    </row>
    <row r="471" spans="1:1">
      <c r="A471" s="33"/>
    </row>
    <row r="472" spans="1:1">
      <c r="A472" s="33"/>
    </row>
    <row r="473" spans="1:1">
      <c r="A473" s="33"/>
    </row>
    <row r="474" spans="1:1">
      <c r="A474" s="33"/>
    </row>
    <row r="475" spans="1:1">
      <c r="A475" s="33"/>
    </row>
    <row r="476" spans="1:1">
      <c r="A476" s="33"/>
    </row>
    <row r="477" spans="1:1">
      <c r="A477" s="33"/>
    </row>
    <row r="478" spans="1:1">
      <c r="A478" s="33"/>
    </row>
    <row r="479" spans="1:1">
      <c r="A479" s="33"/>
    </row>
    <row r="480" spans="1:1">
      <c r="A480" s="33"/>
    </row>
    <row r="481" spans="1:1">
      <c r="A481" s="33"/>
    </row>
    <row r="482" spans="1:1">
      <c r="A482" s="33"/>
    </row>
    <row r="483" spans="1:1">
      <c r="A483" s="33"/>
    </row>
    <row r="484" spans="1:1">
      <c r="A484" s="33"/>
    </row>
    <row r="485" spans="1:1">
      <c r="A485" s="33"/>
    </row>
    <row r="486" spans="1:1">
      <c r="A486" s="33"/>
    </row>
    <row r="487" spans="1:1">
      <c r="A487" s="33"/>
    </row>
    <row r="488" spans="1:1">
      <c r="A488" s="33"/>
    </row>
    <row r="489" spans="1:1">
      <c r="A489" s="33"/>
    </row>
    <row r="490" spans="1:1">
      <c r="A490" s="33"/>
    </row>
    <row r="491" spans="1:1">
      <c r="A491" s="33"/>
    </row>
    <row r="492" spans="1:1">
      <c r="A492" s="33"/>
    </row>
    <row r="493" spans="1:1">
      <c r="A493" s="33"/>
    </row>
    <row r="494" spans="1:1">
      <c r="A494" s="33"/>
    </row>
    <row r="495" spans="1:1">
      <c r="A495" s="33"/>
    </row>
    <row r="496" spans="1:1">
      <c r="A496" s="33"/>
    </row>
    <row r="497" spans="1:1">
      <c r="A497" s="33"/>
    </row>
    <row r="498" spans="1:1">
      <c r="A498" s="33"/>
    </row>
    <row r="499" spans="1:1">
      <c r="A499" s="33"/>
    </row>
    <row r="500" spans="1:1">
      <c r="A500" s="33"/>
    </row>
    <row r="501" spans="1:1">
      <c r="A501" s="33"/>
    </row>
    <row r="502" spans="1:1">
      <c r="A502" s="33"/>
    </row>
    <row r="503" spans="1:1">
      <c r="A503" s="33"/>
    </row>
    <row r="504" spans="1:1">
      <c r="A504" s="33"/>
    </row>
    <row r="505" spans="1:1">
      <c r="A505" s="33"/>
    </row>
    <row r="506" spans="1:1">
      <c r="A506" s="33"/>
    </row>
    <row r="507" spans="1:1">
      <c r="A507" s="33"/>
    </row>
    <row r="508" spans="1:1">
      <c r="A508" s="33"/>
    </row>
    <row r="509" spans="1:1">
      <c r="A509" s="33"/>
    </row>
    <row r="510" spans="1:1">
      <c r="A510" s="33"/>
    </row>
    <row r="511" spans="1:1">
      <c r="A511" s="33"/>
    </row>
    <row r="512" spans="1:1">
      <c r="A512" s="33"/>
    </row>
    <row r="513" spans="1:1">
      <c r="A513" s="33"/>
    </row>
    <row r="514" spans="1:1">
      <c r="A514" s="33"/>
    </row>
    <row r="515" spans="1:1">
      <c r="A515" s="33"/>
    </row>
    <row r="516" spans="1:1">
      <c r="A516" s="33"/>
    </row>
    <row r="517" spans="1:1">
      <c r="A517" s="33"/>
    </row>
    <row r="518" spans="1:1">
      <c r="A518" s="33"/>
    </row>
    <row r="519" spans="1:1">
      <c r="A519" s="33"/>
    </row>
    <row r="520" spans="1:1">
      <c r="A520" s="33"/>
    </row>
    <row r="521" spans="1:1">
      <c r="A521" s="33"/>
    </row>
    <row r="522" spans="1:1">
      <c r="A522" s="33"/>
    </row>
    <row r="523" spans="1:1">
      <c r="A523" s="33"/>
    </row>
    <row r="524" spans="1:1">
      <c r="A524" s="33"/>
    </row>
    <row r="525" spans="1:1">
      <c r="A525" s="33"/>
    </row>
    <row r="526" spans="1:1">
      <c r="A526" s="33"/>
    </row>
    <row r="527" spans="1:1">
      <c r="A527" s="33"/>
    </row>
    <row r="528" spans="1:1">
      <c r="A528" s="33"/>
    </row>
    <row r="529" spans="1:1">
      <c r="A529" s="33"/>
    </row>
    <row r="530" spans="1:1">
      <c r="A530" s="33"/>
    </row>
    <row r="531" spans="1:1">
      <c r="A531" s="33"/>
    </row>
    <row r="532" spans="1:1">
      <c r="A532" s="33"/>
    </row>
    <row r="533" spans="1:1">
      <c r="A533" s="33"/>
    </row>
    <row r="534" spans="1:1">
      <c r="A534" s="33"/>
    </row>
    <row r="535" spans="1:1">
      <c r="A535" s="33"/>
    </row>
    <row r="536" spans="1:1">
      <c r="A536" s="33"/>
    </row>
    <row r="537" spans="1:1">
      <c r="A537" s="33"/>
    </row>
    <row r="538" spans="1:1">
      <c r="A538" s="33"/>
    </row>
    <row r="539" spans="1:1">
      <c r="A539" s="33"/>
    </row>
    <row r="540" spans="1:1">
      <c r="A540" s="33"/>
    </row>
    <row r="541" spans="1:1">
      <c r="A541" s="33"/>
    </row>
    <row r="542" spans="1:1">
      <c r="A542" s="33"/>
    </row>
    <row r="543" spans="1:1">
      <c r="A543" s="33"/>
    </row>
    <row r="544" spans="1:1">
      <c r="A544" s="33"/>
    </row>
    <row r="545" spans="1:1">
      <c r="A545" s="33"/>
    </row>
    <row r="546" spans="1:1">
      <c r="A546" s="33"/>
    </row>
    <row r="547" spans="1:1">
      <c r="A547" s="33"/>
    </row>
    <row r="548" spans="1:1">
      <c r="A548" s="33"/>
    </row>
    <row r="549" spans="1:1">
      <c r="A549" s="33"/>
    </row>
    <row r="550" spans="1:1">
      <c r="A550" s="33"/>
    </row>
    <row r="551" spans="1:1">
      <c r="A551" s="33"/>
    </row>
    <row r="552" spans="1:1">
      <c r="A552" s="33"/>
    </row>
    <row r="553" spans="1:1">
      <c r="A553" s="33"/>
    </row>
    <row r="554" spans="1:1">
      <c r="A554" s="33"/>
    </row>
    <row r="555" spans="1:1">
      <c r="A555" s="33"/>
    </row>
    <row r="556" spans="1:1">
      <c r="A556" s="33"/>
    </row>
    <row r="557" spans="1:1">
      <c r="A557" s="33"/>
    </row>
    <row r="558" spans="1:1">
      <c r="A558" s="33"/>
    </row>
    <row r="559" spans="1:1">
      <c r="A559" s="33"/>
    </row>
    <row r="560" spans="1:1">
      <c r="A560" s="33"/>
    </row>
    <row r="561" spans="1:1">
      <c r="A561" s="33"/>
    </row>
    <row r="562" spans="1:1">
      <c r="A562" s="33"/>
    </row>
    <row r="563" spans="1:1">
      <c r="A563" s="33"/>
    </row>
    <row r="564" spans="1:1">
      <c r="A564" s="33"/>
    </row>
    <row r="565" spans="1:1">
      <c r="A565" s="33"/>
    </row>
    <row r="566" spans="1:1">
      <c r="A566" s="33"/>
    </row>
    <row r="567" spans="1:1">
      <c r="A567" s="33"/>
    </row>
    <row r="568" spans="1:1">
      <c r="A568" s="33"/>
    </row>
    <row r="569" spans="1:1">
      <c r="A569" s="33"/>
    </row>
    <row r="570" spans="1:1">
      <c r="A570" s="33"/>
    </row>
    <row r="571" spans="1:1">
      <c r="A571" s="33"/>
    </row>
    <row r="572" spans="1:1">
      <c r="A572" s="33"/>
    </row>
    <row r="573" spans="1:1">
      <c r="A573" s="33"/>
    </row>
    <row r="574" spans="1:1">
      <c r="A574" s="33"/>
    </row>
    <row r="575" spans="1:1">
      <c r="A575" s="33"/>
    </row>
    <row r="576" spans="1:1">
      <c r="A576" s="33"/>
    </row>
    <row r="577" spans="1:1">
      <c r="A577" s="33"/>
    </row>
    <row r="578" spans="1:1">
      <c r="A578" s="33"/>
    </row>
    <row r="579" spans="1:1">
      <c r="A579" s="33"/>
    </row>
    <row r="580" spans="1:1">
      <c r="A580" s="33"/>
    </row>
    <row r="581" spans="1:1">
      <c r="A581" s="33"/>
    </row>
    <row r="582" spans="1:1">
      <c r="A582" s="33"/>
    </row>
    <row r="583" spans="1:1">
      <c r="A583" s="33"/>
    </row>
    <row r="584" spans="1:1">
      <c r="A584" s="33"/>
    </row>
    <row r="585" spans="1:1">
      <c r="A585" s="33"/>
    </row>
    <row r="586" spans="1:1">
      <c r="A586" s="33"/>
    </row>
    <row r="587" spans="1:1">
      <c r="A587" s="33"/>
    </row>
    <row r="588" spans="1:1">
      <c r="A588" s="33"/>
    </row>
    <row r="589" spans="1:1">
      <c r="A589" s="33"/>
    </row>
    <row r="590" spans="1:1">
      <c r="A590" s="33"/>
    </row>
    <row r="591" spans="1:1">
      <c r="A591" s="33"/>
    </row>
    <row r="592" spans="1:1">
      <c r="A592" s="33"/>
    </row>
    <row r="593" spans="1:1">
      <c r="A593" s="33"/>
    </row>
    <row r="594" spans="1:1">
      <c r="A594" s="33"/>
    </row>
    <row r="595" spans="1:1">
      <c r="A595" s="33"/>
    </row>
    <row r="596" spans="1:1">
      <c r="A596" s="33"/>
    </row>
    <row r="597" spans="1:1">
      <c r="A597" s="33"/>
    </row>
    <row r="598" spans="1:1">
      <c r="A598" s="33"/>
    </row>
    <row r="599" spans="1:1">
      <c r="A599" s="33"/>
    </row>
    <row r="600" spans="1:1">
      <c r="A600" s="33"/>
    </row>
    <row r="601" spans="1:1">
      <c r="A601" s="33"/>
    </row>
    <row r="602" spans="1:1">
      <c r="A602" s="33"/>
    </row>
    <row r="603" spans="1:1">
      <c r="A603" s="33"/>
    </row>
    <row r="604" spans="1:1">
      <c r="A604" s="33"/>
    </row>
    <row r="605" spans="1:1">
      <c r="A605" s="33"/>
    </row>
    <row r="606" spans="1:1">
      <c r="A606" s="33"/>
    </row>
    <row r="607" spans="1:1">
      <c r="A607" s="33"/>
    </row>
    <row r="608" spans="1:1">
      <c r="A608" s="33"/>
    </row>
    <row r="609" spans="1:1">
      <c r="A609" s="33"/>
    </row>
    <row r="610" spans="1:1">
      <c r="A610" s="33"/>
    </row>
    <row r="611" spans="1:1">
      <c r="A611" s="33"/>
    </row>
    <row r="612" spans="1:1">
      <c r="A612" s="33"/>
    </row>
    <row r="613" spans="1:1">
      <c r="A613" s="33"/>
    </row>
    <row r="614" spans="1:1">
      <c r="A614" s="33"/>
    </row>
    <row r="615" spans="1:1">
      <c r="A615" s="33"/>
    </row>
    <row r="616" spans="1:1">
      <c r="A616" s="33"/>
    </row>
    <row r="617" spans="1:1">
      <c r="A617" s="33"/>
    </row>
    <row r="618" spans="1:1">
      <c r="A618" s="33"/>
    </row>
    <row r="619" spans="1:1">
      <c r="A619" s="33"/>
    </row>
    <row r="620" spans="1:1">
      <c r="A620" s="33"/>
    </row>
    <row r="621" spans="1:1">
      <c r="A621" s="33"/>
    </row>
    <row r="622" spans="1:1">
      <c r="A622" s="33"/>
    </row>
    <row r="623" spans="1:1">
      <c r="A623" s="33"/>
    </row>
    <row r="624" spans="1:1">
      <c r="A624" s="33"/>
    </row>
    <row r="625" spans="1:1">
      <c r="A625" s="33"/>
    </row>
    <row r="626" spans="1:1">
      <c r="A626" s="33"/>
    </row>
    <row r="627" spans="1:1">
      <c r="A627" s="33"/>
    </row>
    <row r="628" spans="1:1">
      <c r="A628" s="33"/>
    </row>
    <row r="629" spans="1:1">
      <c r="A629" s="33"/>
    </row>
    <row r="630" spans="1:1">
      <c r="A630" s="33"/>
    </row>
    <row r="631" spans="1:1">
      <c r="A631" s="33"/>
    </row>
    <row r="632" spans="1:1">
      <c r="A632" s="33"/>
    </row>
    <row r="633" spans="1:1">
      <c r="A633" s="33"/>
    </row>
    <row r="634" spans="1:1">
      <c r="A634" s="33"/>
    </row>
    <row r="635" spans="1:1">
      <c r="A635" s="33"/>
    </row>
    <row r="636" spans="1:1">
      <c r="A636" s="33"/>
    </row>
    <row r="637" spans="1:1">
      <c r="A637" s="33"/>
    </row>
    <row r="638" spans="1:1">
      <c r="A638" s="33"/>
    </row>
    <row r="639" spans="1:1">
      <c r="A639" s="33"/>
    </row>
    <row r="640" spans="1:1">
      <c r="A640" s="33"/>
    </row>
    <row r="641" spans="1:1">
      <c r="A641" s="33"/>
    </row>
    <row r="642" spans="1:1">
      <c r="A642" s="33"/>
    </row>
    <row r="643" spans="1:1">
      <c r="A643" s="33"/>
    </row>
    <row r="644" spans="1:1">
      <c r="A644" s="33"/>
    </row>
    <row r="645" spans="1:1">
      <c r="A645" s="33"/>
    </row>
    <row r="646" spans="1:1">
      <c r="A646" s="33"/>
    </row>
    <row r="647" spans="1:1">
      <c r="A647" s="33"/>
    </row>
    <row r="648" spans="1:1">
      <c r="A648" s="33"/>
    </row>
    <row r="649" spans="1:1">
      <c r="A649" s="33"/>
    </row>
    <row r="650" spans="1:1">
      <c r="A650" s="33"/>
    </row>
    <row r="651" spans="1:1">
      <c r="A651" s="33"/>
    </row>
    <row r="652" spans="1:1">
      <c r="A652" s="33"/>
    </row>
    <row r="653" spans="1:1">
      <c r="A653" s="33"/>
    </row>
    <row r="654" spans="1:1">
      <c r="A654" s="33"/>
    </row>
    <row r="655" spans="1:1">
      <c r="A655" s="33"/>
    </row>
    <row r="656" spans="1:1">
      <c r="A656" s="33"/>
    </row>
    <row r="657" spans="1:1">
      <c r="A657" s="33"/>
    </row>
    <row r="658" spans="1:1">
      <c r="A658" s="33"/>
    </row>
    <row r="659" spans="1:1">
      <c r="A659" s="33"/>
    </row>
    <row r="660" spans="1:1">
      <c r="A660" s="33"/>
    </row>
    <row r="661" spans="1:1">
      <c r="A661" s="33"/>
    </row>
    <row r="662" spans="1:1">
      <c r="A662" s="33"/>
    </row>
    <row r="663" spans="1:1">
      <c r="A663" s="33"/>
    </row>
    <row r="664" spans="1:1">
      <c r="A664" s="33"/>
    </row>
    <row r="665" spans="1:1">
      <c r="A665" s="33"/>
    </row>
    <row r="666" spans="1:1">
      <c r="A666" s="33"/>
    </row>
    <row r="667" spans="1:1">
      <c r="A667" s="33"/>
    </row>
    <row r="668" spans="1:1">
      <c r="A668" s="33"/>
    </row>
    <row r="669" spans="1:1">
      <c r="A669" s="33"/>
    </row>
    <row r="670" spans="1:1">
      <c r="A670" s="33"/>
    </row>
    <row r="671" spans="1:1">
      <c r="A671" s="33"/>
    </row>
    <row r="672" spans="1:1">
      <c r="A672" s="33"/>
    </row>
    <row r="673" spans="1:1">
      <c r="A673" s="33"/>
    </row>
    <row r="674" spans="1:1">
      <c r="A674" s="33"/>
    </row>
    <row r="675" spans="1:1">
      <c r="A675" s="33"/>
    </row>
    <row r="676" spans="1:1">
      <c r="A676" s="33"/>
    </row>
    <row r="677" spans="1:1">
      <c r="A677" s="33"/>
    </row>
    <row r="678" spans="1:1">
      <c r="A678" s="33"/>
    </row>
    <row r="679" spans="1:1">
      <c r="A679" s="33"/>
    </row>
    <row r="680" spans="1:1">
      <c r="A680" s="33"/>
    </row>
    <row r="681" spans="1:1">
      <c r="A681" s="33"/>
    </row>
    <row r="682" spans="1:1">
      <c r="A682" s="33"/>
    </row>
    <row r="683" spans="1:1">
      <c r="A683" s="33"/>
    </row>
    <row r="684" spans="1:1">
      <c r="A684" s="33"/>
    </row>
    <row r="685" spans="1:1">
      <c r="A685" s="33"/>
    </row>
    <row r="686" spans="1:1">
      <c r="A686" s="33"/>
    </row>
    <row r="687" spans="1:1">
      <c r="A687" s="33"/>
    </row>
    <row r="688" spans="1:1">
      <c r="A688" s="33"/>
    </row>
    <row r="689" spans="1:1">
      <c r="A689" s="33"/>
    </row>
    <row r="690" spans="1:1">
      <c r="A690" s="33"/>
    </row>
    <row r="691" spans="1:1">
      <c r="A691" s="33"/>
    </row>
    <row r="692" spans="1:1">
      <c r="A692" s="33"/>
    </row>
    <row r="693" spans="1:1">
      <c r="A693" s="33"/>
    </row>
    <row r="694" spans="1:1">
      <c r="A694" s="33"/>
    </row>
    <row r="695" spans="1:1">
      <c r="A695" s="33"/>
    </row>
    <row r="696" spans="1:1">
      <c r="A696" s="33"/>
    </row>
    <row r="697" spans="1:1">
      <c r="A697" s="33"/>
    </row>
    <row r="698" spans="1:1">
      <c r="A698" s="33"/>
    </row>
    <row r="699" spans="1:1">
      <c r="A699" s="33"/>
    </row>
    <row r="700" spans="1:1">
      <c r="A700" s="33"/>
    </row>
    <row r="701" spans="1:1">
      <c r="A701" s="33"/>
    </row>
    <row r="702" spans="1:1">
      <c r="A702" s="33"/>
    </row>
    <row r="703" spans="1:1">
      <c r="A703" s="33"/>
    </row>
    <row r="704" spans="1:1">
      <c r="A704" s="33"/>
    </row>
    <row r="705" spans="1:1">
      <c r="A705" s="33"/>
    </row>
    <row r="706" spans="1:1">
      <c r="A706" s="33"/>
    </row>
    <row r="707" spans="1:1">
      <c r="A707" s="33"/>
    </row>
    <row r="708" spans="1:1">
      <c r="A708" s="33"/>
    </row>
    <row r="709" spans="1:1">
      <c r="A709" s="33"/>
    </row>
    <row r="710" spans="1:1">
      <c r="A710" s="33"/>
    </row>
    <row r="711" spans="1:1">
      <c r="A711" s="33"/>
    </row>
    <row r="712" spans="1:1">
      <c r="A712" s="33"/>
    </row>
    <row r="713" spans="1:1">
      <c r="A713" s="33"/>
    </row>
    <row r="714" spans="1:1">
      <c r="A714" s="33"/>
    </row>
    <row r="715" spans="1:1">
      <c r="A715" s="33"/>
    </row>
    <row r="716" spans="1:1">
      <c r="A716" s="33"/>
    </row>
    <row r="717" spans="1:1">
      <c r="A717" s="33"/>
    </row>
    <row r="718" spans="1:1">
      <c r="A718" s="33"/>
    </row>
    <row r="719" spans="1:1">
      <c r="A719" s="33"/>
    </row>
    <row r="720" spans="1:1">
      <c r="A720" s="33"/>
    </row>
    <row r="721" spans="1:1">
      <c r="A721" s="33"/>
    </row>
    <row r="722" spans="1:1">
      <c r="A722" s="33"/>
    </row>
    <row r="723" spans="1:1">
      <c r="A723" s="33"/>
    </row>
    <row r="724" spans="1:1">
      <c r="A724" s="33"/>
    </row>
    <row r="725" spans="1:1">
      <c r="A725" s="33"/>
    </row>
    <row r="726" spans="1:1">
      <c r="A726" s="33"/>
    </row>
    <row r="727" spans="1:1">
      <c r="A727" s="33"/>
    </row>
    <row r="728" spans="1:1">
      <c r="A728" s="33"/>
    </row>
    <row r="729" spans="1:1">
      <c r="A729" s="33"/>
    </row>
    <row r="730" spans="1:1">
      <c r="A730" s="33"/>
    </row>
    <row r="731" spans="1:1">
      <c r="A731" s="33"/>
    </row>
    <row r="732" spans="1:1">
      <c r="A732" s="33"/>
    </row>
    <row r="733" spans="1:1">
      <c r="A733" s="33"/>
    </row>
    <row r="734" spans="1:1">
      <c r="A734" s="33"/>
    </row>
    <row r="735" spans="1:1">
      <c r="A735" s="33"/>
    </row>
    <row r="736" spans="1:1">
      <c r="A736" s="33"/>
    </row>
    <row r="737" spans="1:1">
      <c r="A737" s="33"/>
    </row>
    <row r="738" spans="1:1">
      <c r="A738" s="33"/>
    </row>
    <row r="739" spans="1:1">
      <c r="A739" s="33"/>
    </row>
    <row r="740" spans="1:1">
      <c r="A740" s="33"/>
    </row>
    <row r="741" spans="1:1">
      <c r="A741" s="33"/>
    </row>
    <row r="742" spans="1:1">
      <c r="A742" s="33"/>
    </row>
    <row r="743" spans="1:1">
      <c r="A743" s="33"/>
    </row>
    <row r="744" spans="1:1">
      <c r="A744" s="33"/>
    </row>
    <row r="745" spans="1:1">
      <c r="A745" s="33"/>
    </row>
    <row r="746" spans="1:1">
      <c r="A746" s="33"/>
    </row>
    <row r="747" spans="1:1">
      <c r="A747" s="33"/>
    </row>
    <row r="748" spans="1:1">
      <c r="A748" s="33"/>
    </row>
    <row r="749" spans="1:1">
      <c r="A749" s="33"/>
    </row>
    <row r="750" spans="1:1">
      <c r="A750" s="33"/>
    </row>
    <row r="751" spans="1:1">
      <c r="A751" s="33"/>
    </row>
    <row r="752" spans="1:1">
      <c r="A752" s="33"/>
    </row>
    <row r="753" spans="1:1">
      <c r="A753" s="33"/>
    </row>
    <row r="754" spans="1:1">
      <c r="A754" s="33"/>
    </row>
    <row r="755" spans="1:1">
      <c r="A755" s="33"/>
    </row>
    <row r="756" spans="1:1">
      <c r="A756" s="33"/>
    </row>
    <row r="757" spans="1:1">
      <c r="A757" s="33"/>
    </row>
    <row r="758" spans="1:1">
      <c r="A758" s="33"/>
    </row>
    <row r="759" spans="1:1">
      <c r="A759" s="33"/>
    </row>
    <row r="760" spans="1:1">
      <c r="A760" s="33"/>
    </row>
    <row r="761" spans="1:1">
      <c r="A761" s="33"/>
    </row>
    <row r="762" spans="1:1">
      <c r="A762" s="33"/>
    </row>
    <row r="763" spans="1:1">
      <c r="A763" s="33"/>
    </row>
    <row r="764" spans="1:1">
      <c r="A764" s="33"/>
    </row>
    <row r="765" spans="1:1">
      <c r="A765" s="33"/>
    </row>
    <row r="766" spans="1:1">
      <c r="A766" s="33"/>
    </row>
    <row r="767" spans="1:1">
      <c r="A767" s="33"/>
    </row>
    <row r="768" spans="1:1">
      <c r="A768" s="33"/>
    </row>
    <row r="769" spans="1:1">
      <c r="A769" s="33"/>
    </row>
    <row r="770" spans="1:1">
      <c r="A770" s="33"/>
    </row>
    <row r="771" spans="1:1">
      <c r="A771" s="33"/>
    </row>
    <row r="772" spans="1:1">
      <c r="A772" s="33"/>
    </row>
    <row r="773" spans="1:1">
      <c r="A773" s="33"/>
    </row>
    <row r="774" spans="1:1">
      <c r="A774" s="33"/>
    </row>
    <row r="775" spans="1:1">
      <c r="A775" s="33"/>
    </row>
    <row r="776" spans="1:1">
      <c r="A776" s="33"/>
    </row>
    <row r="777" spans="1:1">
      <c r="A777" s="33"/>
    </row>
    <row r="778" spans="1:1">
      <c r="A778" s="33"/>
    </row>
    <row r="779" spans="1:1">
      <c r="A779" s="33"/>
    </row>
    <row r="780" spans="1:1">
      <c r="A780" s="33"/>
    </row>
    <row r="781" spans="1:1">
      <c r="A781" s="33"/>
    </row>
    <row r="782" spans="1:1">
      <c r="A782" s="33"/>
    </row>
    <row r="783" spans="1:1">
      <c r="A783" s="33"/>
    </row>
    <row r="784" spans="1:1">
      <c r="A784" s="33"/>
    </row>
    <row r="785" spans="1:1">
      <c r="A785" s="33"/>
    </row>
    <row r="786" spans="1:1">
      <c r="A786" s="33"/>
    </row>
    <row r="787" spans="1:1">
      <c r="A787" s="33"/>
    </row>
    <row r="788" spans="1:1">
      <c r="A788" s="33"/>
    </row>
    <row r="789" spans="1:1">
      <c r="A789" s="33"/>
    </row>
    <row r="790" spans="1:1">
      <c r="A790" s="33"/>
    </row>
    <row r="791" spans="1:1">
      <c r="A791" s="33"/>
    </row>
    <row r="792" spans="1:1">
      <c r="A792" s="33"/>
    </row>
    <row r="793" spans="1:1">
      <c r="A793" s="33"/>
    </row>
    <row r="794" spans="1:1">
      <c r="A794" s="33"/>
    </row>
    <row r="795" spans="1:1">
      <c r="A795" s="33"/>
    </row>
    <row r="796" spans="1:1">
      <c r="A796" s="33"/>
    </row>
    <row r="797" spans="1:1">
      <c r="A797" s="33"/>
    </row>
    <row r="798" spans="1:1">
      <c r="A798" s="33"/>
    </row>
    <row r="799" spans="1:1">
      <c r="A799" s="33"/>
    </row>
    <row r="800" spans="1:1">
      <c r="A800" s="33"/>
    </row>
    <row r="801" spans="1:1">
      <c r="A801" s="33"/>
    </row>
    <row r="802" spans="1:1">
      <c r="A802" s="33"/>
    </row>
    <row r="803" spans="1:1">
      <c r="A803" s="33"/>
    </row>
    <row r="804" spans="1:1">
      <c r="A804" s="33"/>
    </row>
    <row r="805" spans="1:1">
      <c r="A805" s="33"/>
    </row>
    <row r="806" spans="1:1">
      <c r="A806" s="33"/>
    </row>
    <row r="807" spans="1:1">
      <c r="A807" s="33"/>
    </row>
    <row r="808" spans="1:1">
      <c r="A808" s="33"/>
    </row>
    <row r="809" spans="1:1">
      <c r="A809" s="33"/>
    </row>
    <row r="810" spans="1:1">
      <c r="A810" s="33"/>
    </row>
    <row r="811" spans="1:1">
      <c r="A811" s="33"/>
    </row>
    <row r="812" spans="1:1">
      <c r="A812" s="33"/>
    </row>
    <row r="813" spans="1:1">
      <c r="A813" s="33"/>
    </row>
    <row r="814" spans="1:1">
      <c r="A814" s="33"/>
    </row>
    <row r="815" spans="1:1">
      <c r="A815" s="33"/>
    </row>
    <row r="816" spans="1:1">
      <c r="A816" s="33"/>
    </row>
    <row r="817" spans="1:1">
      <c r="A817" s="33"/>
    </row>
    <row r="818" spans="1:1">
      <c r="A818" s="33"/>
    </row>
    <row r="819" spans="1:1">
      <c r="A819" s="33"/>
    </row>
    <row r="820" spans="1:1">
      <c r="A820" s="33"/>
    </row>
    <row r="821" spans="1:1">
      <c r="A821" s="33"/>
    </row>
    <row r="822" spans="1:1">
      <c r="A822" s="33"/>
    </row>
    <row r="823" spans="1:1">
      <c r="A823" s="33"/>
    </row>
    <row r="824" spans="1:1">
      <c r="A824" s="33"/>
    </row>
    <row r="825" spans="1:1">
      <c r="A825" s="33"/>
    </row>
    <row r="826" spans="1:1">
      <c r="A826" s="33"/>
    </row>
    <row r="827" spans="1:1">
      <c r="A827" s="33"/>
    </row>
    <row r="828" spans="1:1">
      <c r="A828" s="33"/>
    </row>
    <row r="829" spans="1:1">
      <c r="A829" s="33"/>
    </row>
    <row r="830" spans="1:1">
      <c r="A830" s="33"/>
    </row>
    <row r="831" spans="1:1">
      <c r="A831" s="33"/>
    </row>
    <row r="832" spans="1:1">
      <c r="A832" s="33"/>
    </row>
    <row r="833" spans="1:1">
      <c r="A833" s="33"/>
    </row>
    <row r="834" spans="1:1">
      <c r="A834" s="33"/>
    </row>
    <row r="835" spans="1:1">
      <c r="A835" s="33"/>
    </row>
    <row r="836" spans="1:1">
      <c r="A836" s="33"/>
    </row>
    <row r="837" spans="1:1">
      <c r="A837" s="33"/>
    </row>
    <row r="838" spans="1:1">
      <c r="A838" s="33"/>
    </row>
    <row r="839" spans="1:1">
      <c r="A839" s="33"/>
    </row>
    <row r="840" spans="1:1">
      <c r="A840" s="33"/>
    </row>
    <row r="841" spans="1:1">
      <c r="A841" s="33"/>
    </row>
    <row r="842" spans="1:1">
      <c r="A842" s="33"/>
    </row>
    <row r="843" spans="1:1">
      <c r="A843" s="33"/>
    </row>
    <row r="844" spans="1:1">
      <c r="A844" s="33"/>
    </row>
    <row r="845" spans="1:1">
      <c r="A845" s="33"/>
    </row>
    <row r="846" spans="1:1">
      <c r="A846" s="33"/>
    </row>
    <row r="847" spans="1:1">
      <c r="A847" s="33"/>
    </row>
    <row r="848" spans="1:1">
      <c r="A848" s="33"/>
    </row>
    <row r="849" spans="1:1">
      <c r="A849" s="33"/>
    </row>
    <row r="850" spans="1:1">
      <c r="A850" s="33"/>
    </row>
    <row r="851" spans="1:1">
      <c r="A851" s="33"/>
    </row>
    <row r="852" spans="1:1">
      <c r="A852" s="33"/>
    </row>
    <row r="853" spans="1:1">
      <c r="A853" s="33"/>
    </row>
    <row r="854" spans="1:1">
      <c r="A854" s="33"/>
    </row>
    <row r="855" spans="1:1">
      <c r="A855" s="33"/>
    </row>
    <row r="856" spans="1:1">
      <c r="A856" s="33"/>
    </row>
    <row r="857" spans="1:1">
      <c r="A857" s="33"/>
    </row>
    <row r="858" spans="1:1">
      <c r="A858" s="33"/>
    </row>
    <row r="859" spans="1:1">
      <c r="A859" s="33"/>
    </row>
    <row r="860" spans="1:1">
      <c r="A860" s="33"/>
    </row>
    <row r="861" spans="1:1">
      <c r="A861" s="33"/>
    </row>
    <row r="862" spans="1:1">
      <c r="A862" s="33"/>
    </row>
    <row r="863" spans="1:1">
      <c r="A863" s="33"/>
    </row>
    <row r="864" spans="1:1">
      <c r="A864" s="33"/>
    </row>
    <row r="865" spans="1:1">
      <c r="A865" s="33"/>
    </row>
    <row r="866" spans="1:1">
      <c r="A866" s="33"/>
    </row>
    <row r="867" spans="1:1">
      <c r="A867" s="33"/>
    </row>
    <row r="868" spans="1:1">
      <c r="A868" s="33"/>
    </row>
    <row r="869" spans="1:1">
      <c r="A869" s="33"/>
    </row>
    <row r="870" spans="1:1">
      <c r="A870" s="33"/>
    </row>
    <row r="871" spans="1:1">
      <c r="A871" s="33"/>
    </row>
    <row r="872" spans="1:1">
      <c r="A872" s="33"/>
    </row>
    <row r="873" spans="1:1">
      <c r="A873" s="33"/>
    </row>
    <row r="874" spans="1:1">
      <c r="A874" s="33"/>
    </row>
    <row r="875" spans="1:1">
      <c r="A875" s="33"/>
    </row>
    <row r="876" spans="1:1">
      <c r="A876" s="33"/>
    </row>
    <row r="877" spans="1:1">
      <c r="A877" s="33"/>
    </row>
    <row r="878" spans="1:1">
      <c r="A878" s="33"/>
    </row>
    <row r="879" spans="1:1">
      <c r="A879" s="33"/>
    </row>
    <row r="880" spans="1:1">
      <c r="A880" s="33"/>
    </row>
    <row r="881" spans="1:1">
      <c r="A881" s="33"/>
    </row>
    <row r="882" spans="1:1">
      <c r="A882" s="33"/>
    </row>
    <row r="883" spans="1:1">
      <c r="A883" s="33"/>
    </row>
    <row r="884" spans="1:1">
      <c r="A884" s="33"/>
    </row>
    <row r="885" spans="1:1">
      <c r="A885" s="33"/>
    </row>
    <row r="886" spans="1:1">
      <c r="A886" s="33"/>
    </row>
    <row r="887" spans="1:1">
      <c r="A887" s="33"/>
    </row>
    <row r="888" spans="1:1">
      <c r="A888" s="33"/>
    </row>
    <row r="889" spans="1:1">
      <c r="A889" s="33"/>
    </row>
    <row r="890" spans="1:1">
      <c r="A890" s="33"/>
    </row>
    <row r="891" spans="1:1">
      <c r="A891" s="33"/>
    </row>
    <row r="892" spans="1:1">
      <c r="A892" s="33"/>
    </row>
    <row r="893" spans="1:1">
      <c r="A893" s="33"/>
    </row>
    <row r="894" spans="1:1">
      <c r="A894" s="33"/>
    </row>
    <row r="895" spans="1:1">
      <c r="A895" s="33"/>
    </row>
    <row r="896" spans="1:1">
      <c r="A896" s="33"/>
    </row>
    <row r="897" spans="1:1">
      <c r="A897" s="33"/>
    </row>
    <row r="898" spans="1:1">
      <c r="A898" s="33"/>
    </row>
    <row r="899" spans="1:1">
      <c r="A899" s="33"/>
    </row>
    <row r="900" spans="1:1">
      <c r="A900" s="33"/>
    </row>
    <row r="901" spans="1:1">
      <c r="A901" s="33"/>
    </row>
    <row r="902" spans="1:1">
      <c r="A902" s="33"/>
    </row>
    <row r="903" spans="1:1">
      <c r="A903" s="33"/>
    </row>
    <row r="904" spans="1:1">
      <c r="A904" s="33"/>
    </row>
    <row r="905" spans="1:1">
      <c r="A905" s="33"/>
    </row>
    <row r="906" spans="1:1">
      <c r="A906" s="33"/>
    </row>
    <row r="907" spans="1:1">
      <c r="A907" s="33"/>
    </row>
    <row r="908" spans="1:1">
      <c r="A908" s="33"/>
    </row>
    <row r="909" spans="1:1">
      <c r="A909" s="33"/>
    </row>
    <row r="910" spans="1:1">
      <c r="A910" s="33"/>
    </row>
    <row r="911" spans="1:1">
      <c r="A911" s="33"/>
    </row>
    <row r="912" spans="1:1">
      <c r="A912" s="33"/>
    </row>
    <row r="913" spans="1:1">
      <c r="A913" s="33"/>
    </row>
    <row r="914" spans="1:1">
      <c r="A914" s="33"/>
    </row>
    <row r="915" spans="1:1">
      <c r="A915" s="33"/>
    </row>
    <row r="916" spans="1:1">
      <c r="A916" s="33"/>
    </row>
    <row r="917" spans="1:1">
      <c r="A917" s="33"/>
    </row>
    <row r="918" spans="1:1">
      <c r="A918" s="33"/>
    </row>
    <row r="919" spans="1:1">
      <c r="A919" s="33"/>
    </row>
    <row r="920" spans="1:1">
      <c r="A920" s="33"/>
    </row>
    <row r="921" spans="1:1">
      <c r="A921" s="33"/>
    </row>
    <row r="922" spans="1:1">
      <c r="A922" s="33"/>
    </row>
    <row r="923" spans="1:1">
      <c r="A923" s="33"/>
    </row>
    <row r="924" spans="1:1">
      <c r="A924" s="33"/>
    </row>
    <row r="925" spans="1:1">
      <c r="A925" s="33"/>
    </row>
    <row r="926" spans="1:1">
      <c r="A926" s="33"/>
    </row>
    <row r="927" spans="1:1">
      <c r="A927" s="33"/>
    </row>
    <row r="928" spans="1:1">
      <c r="A928" s="33"/>
    </row>
    <row r="929" spans="1:1">
      <c r="A929" s="33"/>
    </row>
    <row r="930" spans="1:1">
      <c r="A930" s="33"/>
    </row>
    <row r="931" spans="1:1">
      <c r="A931" s="33"/>
    </row>
    <row r="932" spans="1:1">
      <c r="A932" s="33"/>
    </row>
    <row r="933" spans="1:1">
      <c r="A933" s="33"/>
    </row>
    <row r="934" spans="1:1">
      <c r="A934" s="33"/>
    </row>
    <row r="935" spans="1:1">
      <c r="A935" s="33"/>
    </row>
    <row r="936" spans="1:1">
      <c r="A936" s="33"/>
    </row>
    <row r="937" spans="1:1">
      <c r="A937" s="33"/>
    </row>
    <row r="938" spans="1:1">
      <c r="A938" s="33"/>
    </row>
    <row r="939" spans="1:1">
      <c r="A939" s="33"/>
    </row>
    <row r="940" spans="1:1">
      <c r="A940" s="33"/>
    </row>
    <row r="941" spans="1:1">
      <c r="A941" s="33"/>
    </row>
    <row r="942" spans="1:1">
      <c r="A942" s="33"/>
    </row>
    <row r="943" spans="1:1">
      <c r="A943" s="33"/>
    </row>
    <row r="944" spans="1:1">
      <c r="A944" s="33"/>
    </row>
    <row r="945" spans="1:1">
      <c r="A945" s="33"/>
    </row>
    <row r="946" spans="1:1">
      <c r="A946" s="33"/>
    </row>
    <row r="947" spans="1:1">
      <c r="A947" s="33"/>
    </row>
    <row r="948" spans="1:1">
      <c r="A948" s="33"/>
    </row>
    <row r="949" spans="1:1">
      <c r="A949" s="33"/>
    </row>
    <row r="950" spans="1:1">
      <c r="A950" s="33"/>
    </row>
    <row r="951" spans="1:1">
      <c r="A951" s="33"/>
    </row>
    <row r="952" spans="1:1">
      <c r="A952" s="33"/>
    </row>
    <row r="953" spans="1:1">
      <c r="A953" s="33"/>
    </row>
    <row r="954" spans="1:1">
      <c r="A954" s="33"/>
    </row>
    <row r="955" spans="1:1">
      <c r="A955" s="33"/>
    </row>
    <row r="956" spans="1:1">
      <c r="A956" s="33"/>
    </row>
    <row r="957" spans="1:1">
      <c r="A957" s="33"/>
    </row>
    <row r="958" spans="1:1">
      <c r="A958" s="33"/>
    </row>
    <row r="959" spans="1:1">
      <c r="A959" s="33"/>
    </row>
    <row r="960" spans="1:1">
      <c r="A960" s="33"/>
    </row>
    <row r="961" spans="1:1">
      <c r="A961" s="33"/>
    </row>
    <row r="962" spans="1:1">
      <c r="A962" s="33"/>
    </row>
    <row r="963" spans="1:1">
      <c r="A963" s="33"/>
    </row>
    <row r="964" spans="1:1">
      <c r="A964" s="33"/>
    </row>
    <row r="965" spans="1:1">
      <c r="A965" s="33"/>
    </row>
    <row r="966" spans="1:1">
      <c r="A966" s="33"/>
    </row>
    <row r="967" spans="1:1">
      <c r="A967" s="33"/>
    </row>
    <row r="968" spans="1:1">
      <c r="A968" s="33"/>
    </row>
    <row r="969" spans="1:1">
      <c r="A969" s="33"/>
    </row>
    <row r="970" spans="1:1">
      <c r="A970" s="33"/>
    </row>
    <row r="971" spans="1:1">
      <c r="A971" s="33"/>
    </row>
    <row r="972" spans="1:1">
      <c r="A972" s="33"/>
    </row>
    <row r="973" spans="1:1">
      <c r="A973" s="33"/>
    </row>
    <row r="974" spans="1:1">
      <c r="A974" s="33"/>
    </row>
    <row r="975" spans="1:1">
      <c r="A975" s="33"/>
    </row>
    <row r="976" spans="1:1">
      <c r="A976" s="33"/>
    </row>
    <row r="977" spans="1:1">
      <c r="A977" s="33"/>
    </row>
    <row r="978" spans="1:1">
      <c r="A978" s="33"/>
    </row>
    <row r="979" spans="1:1">
      <c r="A979" s="33"/>
    </row>
    <row r="980" spans="1:1">
      <c r="A980" s="33"/>
    </row>
    <row r="981" spans="1:1">
      <c r="A981" s="33"/>
    </row>
    <row r="982" spans="1:1">
      <c r="A982" s="33"/>
    </row>
    <row r="983" spans="1:1">
      <c r="A983" s="33"/>
    </row>
    <row r="984" spans="1:1">
      <c r="A984" s="33"/>
    </row>
    <row r="985" spans="1:1">
      <c r="A985" s="33"/>
    </row>
    <row r="986" spans="1:1">
      <c r="A986" s="33"/>
    </row>
    <row r="987" spans="1:1">
      <c r="A987" s="33"/>
    </row>
    <row r="988" spans="1:1">
      <c r="A988" s="33"/>
    </row>
    <row r="989" spans="1:1">
      <c r="A989" s="33"/>
    </row>
    <row r="990" spans="1:1">
      <c r="A990" s="33"/>
    </row>
    <row r="991" spans="1:1">
      <c r="A991" s="33"/>
    </row>
    <row r="992" spans="1:1">
      <c r="A992" s="33"/>
    </row>
    <row r="993" spans="1:1">
      <c r="A993" s="33"/>
    </row>
    <row r="994" spans="1:1">
      <c r="A994" s="33"/>
    </row>
    <row r="995" spans="1:1">
      <c r="A995" s="33"/>
    </row>
    <row r="996" spans="1:1">
      <c r="A996" s="33"/>
    </row>
    <row r="997" spans="1:1">
      <c r="A997" s="33"/>
    </row>
    <row r="998" spans="1:1">
      <c r="A998" s="33"/>
    </row>
    <row r="999" spans="1:1">
      <c r="A999" s="33"/>
    </row>
    <row r="1000" spans="1:1">
      <c r="A1000" s="33"/>
    </row>
  </sheetData>
  <conditionalFormatting sqref="H1:H1000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/>
  <cols>
    <col min="1" max="1" width="3.7109375" customWidth="1"/>
    <col min="2" max="2" width="4.42578125" customWidth="1"/>
    <col min="4" max="5" width="8.42578125" customWidth="1"/>
    <col min="6" max="6" width="33.42578125" customWidth="1"/>
    <col min="7" max="7" width="16.85546875" customWidth="1"/>
    <col min="8" max="8" width="7.42578125" customWidth="1"/>
    <col min="9" max="9" width="7.85546875" customWidth="1"/>
    <col min="10" max="10" width="52" customWidth="1"/>
    <col min="11" max="11" width="18.7109375" customWidth="1"/>
    <col min="12" max="12" width="23.5703125" customWidth="1"/>
    <col min="13" max="13" width="21.7109375" customWidth="1"/>
  </cols>
  <sheetData>
    <row r="1" spans="1:1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>
      <c r="A2" s="1" t="s">
        <v>18</v>
      </c>
      <c r="B2" s="5"/>
      <c r="C2" s="4" t="s">
        <v>19</v>
      </c>
      <c r="D2" s="4" t="s">
        <v>20</v>
      </c>
      <c r="E2" s="6">
        <v>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7">
        <v>45173</v>
      </c>
      <c r="M2" s="7">
        <v>45173</v>
      </c>
      <c r="O2" s="4">
        <v>1.18</v>
      </c>
      <c r="P2" s="4">
        <v>0.79</v>
      </c>
      <c r="Q2" s="8" t="str">
        <f>Status_do_ensaio_dos_injetores!J3</f>
        <v>78.00</v>
      </c>
      <c r="R2" s="8" t="str">
        <f>Status_do_ensaio_dos_injetores!J10</f>
        <v>116.00</v>
      </c>
    </row>
    <row r="3" spans="1:18">
      <c r="A3" s="1" t="s">
        <v>26</v>
      </c>
      <c r="B3" s="5"/>
      <c r="C3" s="4" t="s">
        <v>19</v>
      </c>
      <c r="D3" s="4" t="s">
        <v>20</v>
      </c>
      <c r="E3" s="6">
        <v>0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25</v>
      </c>
      <c r="K3" s="7">
        <v>45173</v>
      </c>
      <c r="M3" s="7">
        <v>45173</v>
      </c>
      <c r="O3" s="4">
        <v>1.17</v>
      </c>
      <c r="P3" s="8">
        <f>(2*0.79+2*0.78)/4</f>
        <v>0.78500000000000003</v>
      </c>
      <c r="Q3" s="8" t="str">
        <f>Status_do_ensaio_dos_injetores!J4</f>
        <v>81.67</v>
      </c>
      <c r="R3" s="8" t="str">
        <f>Status_do_ensaio_dos_injetores!J11</f>
        <v>117.00</v>
      </c>
    </row>
    <row r="4" spans="1:18">
      <c r="A4" s="1" t="s">
        <v>31</v>
      </c>
      <c r="B4" s="5"/>
      <c r="C4" s="4" t="s">
        <v>19</v>
      </c>
      <c r="D4" s="4" t="s">
        <v>20</v>
      </c>
      <c r="E4" s="6">
        <f>IF(OR(Vazao_agua_LHP_oxi!I4="ND",Vazao_agua_LHP_comb!I4="ND"),0,1)</f>
        <v>1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25</v>
      </c>
      <c r="K4" s="7">
        <v>45173</v>
      </c>
      <c r="M4" s="7">
        <v>45173</v>
      </c>
      <c r="O4" s="4">
        <v>1.17</v>
      </c>
      <c r="P4" s="8">
        <f>(3*0.79+0.78)/4</f>
        <v>0.78750000000000009</v>
      </c>
      <c r="Q4" s="8" t="str">
        <f>Status_do_ensaio_dos_injetores!J5</f>
        <v>83.00</v>
      </c>
      <c r="R4" s="8" t="str">
        <f>Status_do_ensaio_dos_injetores!J12</f>
        <v>124.00</v>
      </c>
    </row>
    <row r="5" spans="1:18">
      <c r="A5" s="1" t="s">
        <v>33</v>
      </c>
      <c r="B5" s="5"/>
      <c r="C5" s="4" t="s">
        <v>34</v>
      </c>
      <c r="D5" s="4" t="s">
        <v>35</v>
      </c>
      <c r="E5" s="6">
        <f>IF(OR(Vazao_agua_LHP_oxi!I5="ND",Vazao_agua_LHP_comb!I5="ND"),0,1)</f>
        <v>1</v>
      </c>
      <c r="F5" s="4" t="s">
        <v>36</v>
      </c>
      <c r="H5" s="4" t="s">
        <v>37</v>
      </c>
      <c r="I5" s="4" t="s">
        <v>38</v>
      </c>
      <c r="J5" s="4" t="s">
        <v>25</v>
      </c>
      <c r="K5" s="7">
        <f>DATE(2023,9,4)</f>
        <v>45173</v>
      </c>
      <c r="M5" s="7">
        <v>45173</v>
      </c>
      <c r="O5" s="8">
        <f>(2*1.21+1.2+1.19)/4</f>
        <v>1.2025000000000001</v>
      </c>
      <c r="P5" s="8">
        <f>(3*0.78+0.79)/4</f>
        <v>0.78249999999999997</v>
      </c>
      <c r="Q5" s="8" t="str">
        <f>Status_do_ensaio_dos_injetores!J6</f>
        <v>86.00</v>
      </c>
      <c r="R5" s="8" t="str">
        <f>Status_do_ensaio_dos_injetores!J13</f>
        <v>121.00</v>
      </c>
    </row>
    <row r="6" spans="1:18">
      <c r="A6" s="1" t="s">
        <v>39</v>
      </c>
      <c r="B6" s="5"/>
      <c r="C6" s="4" t="s">
        <v>34</v>
      </c>
      <c r="D6" s="4" t="s">
        <v>35</v>
      </c>
      <c r="E6" s="6">
        <f>IF(OR(Vazao_agua_LHP_oxi!I6="ND",Vazao_agua_LHP_comb!I6="ND"),0,1)</f>
        <v>0</v>
      </c>
      <c r="F6" s="4" t="s">
        <v>36</v>
      </c>
      <c r="H6" s="4" t="s">
        <v>40</v>
      </c>
      <c r="I6" s="4" t="s">
        <v>41</v>
      </c>
      <c r="J6" s="4" t="s">
        <v>42</v>
      </c>
      <c r="K6" s="4" t="s">
        <v>43</v>
      </c>
      <c r="M6" s="4" t="s">
        <v>43</v>
      </c>
      <c r="O6" s="8">
        <f>(3*1.19+1.18)/4</f>
        <v>1.1875</v>
      </c>
      <c r="P6" s="8">
        <f>(2*0.79+2*0.78)/4</f>
        <v>0.78500000000000003</v>
      </c>
      <c r="Q6" s="8" t="str">
        <f>Status_do_ensaio_dos_injetores!J7</f>
        <v>84.00</v>
      </c>
      <c r="R6" s="8" t="str">
        <f>Status_do_ensaio_dos_injetores!J14</f>
        <v>124.00</v>
      </c>
    </row>
    <row r="7" spans="1:18">
      <c r="A7" s="1" t="s">
        <v>44</v>
      </c>
      <c r="B7" s="5"/>
      <c r="C7" s="4" t="s">
        <v>34</v>
      </c>
      <c r="D7" s="4" t="s">
        <v>35</v>
      </c>
      <c r="E7" s="6">
        <v>0</v>
      </c>
      <c r="F7" s="4" t="s">
        <v>36</v>
      </c>
      <c r="H7" s="4" t="s">
        <v>45</v>
      </c>
      <c r="I7" s="4" t="s">
        <v>46</v>
      </c>
      <c r="J7" s="4" t="s">
        <v>42</v>
      </c>
      <c r="K7" s="7">
        <v>45173</v>
      </c>
      <c r="M7" s="7">
        <v>45173</v>
      </c>
      <c r="O7" s="4">
        <v>1.2</v>
      </c>
      <c r="P7" s="4">
        <v>0.76</v>
      </c>
      <c r="Q7" s="8" t="str">
        <f>Status_do_ensaio_dos_injetores!J8</f>
        <v>82.00</v>
      </c>
      <c r="R7" s="8" t="str">
        <f>Status_do_ensaio_dos_injetores!J15</f>
        <v>124.00</v>
      </c>
    </row>
    <row r="8" spans="1:18">
      <c r="A8" s="1" t="s">
        <v>47</v>
      </c>
      <c r="B8" s="5"/>
      <c r="C8" s="4" t="s">
        <v>34</v>
      </c>
      <c r="D8" s="4" t="s">
        <v>35</v>
      </c>
      <c r="E8" s="6">
        <v>0</v>
      </c>
      <c r="F8" s="4" t="s">
        <v>48</v>
      </c>
      <c r="H8" s="4" t="s">
        <v>49</v>
      </c>
      <c r="I8" s="4" t="s">
        <v>50</v>
      </c>
      <c r="J8" s="4" t="s">
        <v>51</v>
      </c>
      <c r="K8" s="9">
        <v>45181</v>
      </c>
      <c r="M8" s="9">
        <v>45183</v>
      </c>
      <c r="O8" s="8">
        <f>(1.18+1.18+1.17+1.19)/4</f>
        <v>1.18</v>
      </c>
      <c r="P8" s="4">
        <v>0.77</v>
      </c>
      <c r="Q8" s="8" t="str">
        <f>Status_do_ensaio_dos_injetores!J9</f>
        <v>84.00</v>
      </c>
      <c r="R8" s="8" t="str">
        <f>Status_do_ensaio_dos_injetores!J16</f>
        <v>118.00</v>
      </c>
    </row>
    <row r="9" spans="1:18">
      <c r="A9" s="1" t="s">
        <v>52</v>
      </c>
      <c r="B9" s="5"/>
      <c r="C9" s="4" t="s">
        <v>34</v>
      </c>
      <c r="D9" s="4" t="s">
        <v>35</v>
      </c>
      <c r="E9" s="6">
        <v>0</v>
      </c>
      <c r="F9" s="4" t="s">
        <v>48</v>
      </c>
      <c r="H9" s="4" t="s">
        <v>53</v>
      </c>
      <c r="I9" s="4" t="s">
        <v>54</v>
      </c>
      <c r="J9" s="8" t="str">
        <f t="shared" ref="J9:J14" si="0">J8</f>
        <v>Quarto corpo de prova, brasado na terceira fornada do TR 030/2023.</v>
      </c>
      <c r="K9" s="9">
        <v>45181</v>
      </c>
      <c r="M9" s="9">
        <v>45183</v>
      </c>
      <c r="O9" s="8">
        <f>(3*1.17+1.18)/4</f>
        <v>1.1724999999999999</v>
      </c>
      <c r="P9" s="8">
        <f>0.775</f>
        <v>0.77500000000000002</v>
      </c>
      <c r="Q9" s="8" t="str">
        <f>Status_do_ensaio_dos_injetores!J10</f>
        <v>116.00</v>
      </c>
      <c r="R9" s="8">
        <f>Status_do_ensaio_dos_injetores!J17</f>
        <v>0</v>
      </c>
    </row>
    <row r="10" spans="1:18">
      <c r="A10" s="1" t="s">
        <v>55</v>
      </c>
      <c r="B10" s="5"/>
      <c r="C10" s="4" t="s">
        <v>34</v>
      </c>
      <c r="D10" s="4" t="s">
        <v>35</v>
      </c>
      <c r="E10" s="6">
        <v>0</v>
      </c>
      <c r="F10" s="4" t="s">
        <v>48</v>
      </c>
      <c r="H10" s="4" t="s">
        <v>56</v>
      </c>
      <c r="I10" s="4" t="s">
        <v>57</v>
      </c>
      <c r="J10" s="8" t="str">
        <f t="shared" si="0"/>
        <v>Quarto corpo de prova, brasado na terceira fornada do TR 030/2023.</v>
      </c>
      <c r="K10" s="9">
        <v>45181</v>
      </c>
      <c r="M10" s="9">
        <v>45183</v>
      </c>
      <c r="O10" s="4">
        <v>1.1599999999999999</v>
      </c>
      <c r="P10" s="8">
        <f>(0.78+0.78+0.77+0.76)/4</f>
        <v>0.77249999999999996</v>
      </c>
      <c r="Q10" s="8" t="str">
        <f>Status_do_ensaio_dos_injetores!J11</f>
        <v>117.00</v>
      </c>
      <c r="R10" s="8">
        <f>Status_do_ensaio_dos_injetores!J18</f>
        <v>0</v>
      </c>
    </row>
    <row r="11" spans="1:18">
      <c r="A11" s="1" t="s">
        <v>58</v>
      </c>
      <c r="B11" s="5"/>
      <c r="C11" s="4" t="s">
        <v>34</v>
      </c>
      <c r="D11" s="4" t="s">
        <v>35</v>
      </c>
      <c r="E11" s="6">
        <v>0</v>
      </c>
      <c r="F11" s="4" t="s">
        <v>48</v>
      </c>
      <c r="H11" s="4" t="s">
        <v>40</v>
      </c>
      <c r="I11" s="4" t="s">
        <v>59</v>
      </c>
      <c r="J11" s="8" t="str">
        <f t="shared" si="0"/>
        <v>Quarto corpo de prova, brasado na terceira fornada do TR 030/2023.</v>
      </c>
      <c r="K11" s="9">
        <v>45181</v>
      </c>
      <c r="M11" s="9">
        <v>45183</v>
      </c>
      <c r="O11" s="8">
        <f>(3*1.19+1.18)/4</f>
        <v>1.1875</v>
      </c>
      <c r="P11" s="4">
        <v>0.77249999999999996</v>
      </c>
      <c r="Q11" s="8" t="str">
        <f>Status_do_ensaio_dos_injetores!J12</f>
        <v>124.00</v>
      </c>
      <c r="R11" s="8">
        <f>Status_do_ensaio_dos_injetores!J19</f>
        <v>0</v>
      </c>
    </row>
    <row r="12" spans="1:18">
      <c r="A12" s="1" t="s">
        <v>60</v>
      </c>
      <c r="B12" s="5"/>
      <c r="C12" s="4" t="s">
        <v>34</v>
      </c>
      <c r="D12" s="4" t="s">
        <v>35</v>
      </c>
      <c r="E12" s="6">
        <v>0</v>
      </c>
      <c r="F12" s="4" t="s">
        <v>48</v>
      </c>
      <c r="H12" s="4" t="s">
        <v>61</v>
      </c>
      <c r="I12" s="4" t="s">
        <v>62</v>
      </c>
      <c r="J12" s="8" t="str">
        <f t="shared" si="0"/>
        <v>Quarto corpo de prova, brasado na terceira fornada do TR 030/2023.</v>
      </c>
      <c r="K12" s="9">
        <v>45181</v>
      </c>
      <c r="M12" s="9">
        <v>45183</v>
      </c>
      <c r="O12" s="4">
        <v>1.18</v>
      </c>
      <c r="P12" s="8">
        <f>(0.77+0.76+0.77+0.78)/4</f>
        <v>0.77</v>
      </c>
      <c r="Q12" s="8" t="str">
        <f>Status_do_ensaio_dos_injetores!J13</f>
        <v>121.00</v>
      </c>
      <c r="R12" s="8">
        <f>Status_do_ensaio_dos_injetores!J20</f>
        <v>0</v>
      </c>
    </row>
    <row r="13" spans="1:18">
      <c r="A13" s="1" t="s">
        <v>63</v>
      </c>
      <c r="B13" s="5"/>
      <c r="C13" s="4" t="s">
        <v>34</v>
      </c>
      <c r="D13" s="4" t="s">
        <v>35</v>
      </c>
      <c r="E13" s="6">
        <v>0</v>
      </c>
      <c r="F13" s="4" t="s">
        <v>48</v>
      </c>
      <c r="H13" s="4" t="s">
        <v>64</v>
      </c>
      <c r="I13" s="4" t="s">
        <v>24</v>
      </c>
      <c r="J13" s="8" t="str">
        <f t="shared" si="0"/>
        <v>Quarto corpo de prova, brasado na terceira fornada do TR 030/2023.</v>
      </c>
      <c r="K13" s="9">
        <v>45181</v>
      </c>
      <c r="M13" s="9">
        <v>45183</v>
      </c>
      <c r="O13" s="8">
        <f>(1.18+1.17+1.17+1.19)/4</f>
        <v>1.1774999999999998</v>
      </c>
      <c r="P13" s="4">
        <v>0.79</v>
      </c>
      <c r="Q13" s="8" t="str">
        <f>Status_do_ensaio_dos_injetores!J14</f>
        <v>124.00</v>
      </c>
      <c r="R13" s="8">
        <f>Status_do_ensaio_dos_injetores!J21</f>
        <v>0</v>
      </c>
    </row>
    <row r="14" spans="1:18">
      <c r="A14" s="1" t="s">
        <v>65</v>
      </c>
      <c r="B14" s="5"/>
      <c r="C14" s="4" t="s">
        <v>34</v>
      </c>
      <c r="D14" s="4" t="s">
        <v>35</v>
      </c>
      <c r="E14" s="6">
        <v>0</v>
      </c>
      <c r="F14" s="4" t="s">
        <v>48</v>
      </c>
      <c r="H14" s="4" t="s">
        <v>66</v>
      </c>
      <c r="I14" s="4" t="s">
        <v>67</v>
      </c>
      <c r="J14" s="8" t="str">
        <f t="shared" si="0"/>
        <v>Quarto corpo de prova, brasado na terceira fornada do TR 030/2023.</v>
      </c>
      <c r="K14" s="9">
        <v>45181</v>
      </c>
      <c r="M14" s="9">
        <v>45183</v>
      </c>
      <c r="O14" s="8">
        <f>(3*1.17+1.19)/4</f>
        <v>1.1749999999999998</v>
      </c>
      <c r="P14" s="4">
        <v>0.78</v>
      </c>
      <c r="Q14" s="8" t="str">
        <f>Status_do_ensaio_dos_injetores!J15</f>
        <v>124.00</v>
      </c>
      <c r="R14" s="8">
        <f>Status_do_ensaio_dos_injetores!J22</f>
        <v>0</v>
      </c>
    </row>
    <row r="15" spans="1:18">
      <c r="A15" s="1" t="s">
        <v>68</v>
      </c>
      <c r="B15" s="5">
        <v>1</v>
      </c>
      <c r="C15" s="4" t="s">
        <v>34</v>
      </c>
      <c r="D15" s="4" t="s">
        <v>35</v>
      </c>
      <c r="E15" s="6">
        <v>0</v>
      </c>
      <c r="F15" s="4" t="s">
        <v>69</v>
      </c>
      <c r="J15" s="4" t="s">
        <v>42</v>
      </c>
      <c r="K15" s="10"/>
      <c r="M15" s="10"/>
    </row>
    <row r="16" spans="1:18">
      <c r="A16" s="1"/>
      <c r="B16" s="5">
        <v>2</v>
      </c>
      <c r="C16" s="4" t="s">
        <v>34</v>
      </c>
      <c r="D16" s="4" t="s">
        <v>35</v>
      </c>
      <c r="E16" s="6">
        <f>IF(OR(Vazao_agua_LHP_oxi!I16="ND",Vazao_agua_LHP_comb!I16="ND"),0,1)</f>
        <v>0</v>
      </c>
      <c r="F16" s="4" t="s">
        <v>69</v>
      </c>
      <c r="J16" s="4" t="s">
        <v>70</v>
      </c>
      <c r="K16" s="4" t="s">
        <v>43</v>
      </c>
      <c r="M16" s="4" t="s">
        <v>43</v>
      </c>
    </row>
    <row r="17" spans="1:13">
      <c r="A17" s="1" t="s">
        <v>71</v>
      </c>
      <c r="B17" s="5">
        <v>3</v>
      </c>
      <c r="C17" s="4" t="s">
        <v>34</v>
      </c>
      <c r="D17" s="4" t="s">
        <v>35</v>
      </c>
      <c r="E17" s="6">
        <v>0</v>
      </c>
      <c r="F17" s="4" t="s">
        <v>69</v>
      </c>
      <c r="J17" s="4" t="s">
        <v>42</v>
      </c>
      <c r="K17" s="10"/>
      <c r="M17" s="10"/>
    </row>
    <row r="18" spans="1:13">
      <c r="A18" s="1" t="s">
        <v>72</v>
      </c>
      <c r="B18" s="5">
        <v>4</v>
      </c>
      <c r="C18" s="4" t="s">
        <v>34</v>
      </c>
      <c r="D18" s="4" t="s">
        <v>35</v>
      </c>
      <c r="E18" s="6">
        <f>IF(OR(Vazao_agua_LHP_oxi!I18="ND",Vazao_agua_LHP_comb!I18="ND"),0,1)</f>
        <v>1</v>
      </c>
      <c r="F18" s="4" t="s">
        <v>69</v>
      </c>
      <c r="J18" s="4" t="s">
        <v>25</v>
      </c>
      <c r="K18" s="10"/>
      <c r="M18" s="10"/>
    </row>
    <row r="19" spans="1:13">
      <c r="A19" s="1" t="s">
        <v>73</v>
      </c>
      <c r="B19" s="5">
        <v>5</v>
      </c>
      <c r="C19" s="4" t="s">
        <v>34</v>
      </c>
      <c r="D19" s="4" t="s">
        <v>35</v>
      </c>
      <c r="E19" s="6">
        <v>0</v>
      </c>
      <c r="F19" s="4" t="s">
        <v>69</v>
      </c>
      <c r="J19" s="4" t="s">
        <v>42</v>
      </c>
      <c r="K19" s="10"/>
      <c r="M19" s="10"/>
    </row>
    <row r="20" spans="1:13">
      <c r="A20" s="1"/>
      <c r="B20" s="5">
        <v>6</v>
      </c>
      <c r="C20" s="4" t="s">
        <v>34</v>
      </c>
      <c r="D20" s="4" t="s">
        <v>35</v>
      </c>
      <c r="E20" s="6">
        <f>IF(OR(Vazao_agua_LHP_oxi!I20="ND",Vazao_agua_LHP_comb!I20="ND"),0,1)</f>
        <v>0</v>
      </c>
      <c r="F20" s="4" t="s">
        <v>69</v>
      </c>
      <c r="J20" s="4" t="s">
        <v>70</v>
      </c>
      <c r="K20" s="4" t="s">
        <v>43</v>
      </c>
      <c r="M20" s="4" t="s">
        <v>43</v>
      </c>
    </row>
    <row r="21" spans="1:13">
      <c r="A21" s="1" t="s">
        <v>74</v>
      </c>
      <c r="B21" s="5">
        <v>7</v>
      </c>
      <c r="C21" s="4" t="s">
        <v>34</v>
      </c>
      <c r="D21" s="4" t="s">
        <v>35</v>
      </c>
      <c r="E21" s="6">
        <v>0</v>
      </c>
      <c r="F21" s="4" t="s">
        <v>69</v>
      </c>
      <c r="J21" s="4" t="s">
        <v>42</v>
      </c>
      <c r="K21" s="10"/>
      <c r="M21" s="10"/>
    </row>
    <row r="22" spans="1:13">
      <c r="A22" s="1" t="s">
        <v>75</v>
      </c>
      <c r="B22" s="5">
        <v>8</v>
      </c>
      <c r="C22" s="4" t="s">
        <v>34</v>
      </c>
      <c r="D22" s="4" t="s">
        <v>35</v>
      </c>
      <c r="E22" s="6">
        <v>0</v>
      </c>
      <c r="F22" s="4" t="s">
        <v>69</v>
      </c>
      <c r="J22" s="4" t="s">
        <v>42</v>
      </c>
      <c r="K22" s="10"/>
      <c r="M22" s="10"/>
    </row>
    <row r="23" spans="1:13">
      <c r="A23" s="1"/>
      <c r="B23" s="5">
        <v>9</v>
      </c>
      <c r="C23" s="4" t="s">
        <v>34</v>
      </c>
      <c r="D23" s="4" t="s">
        <v>35</v>
      </c>
      <c r="E23" s="6">
        <f>IF(OR(Vazao_agua_LHP_oxi!I23="ND",Vazao_agua_LHP_comb!I23="ND"),0,1)</f>
        <v>0</v>
      </c>
      <c r="F23" s="4" t="s">
        <v>69</v>
      </c>
      <c r="J23" s="4" t="s">
        <v>70</v>
      </c>
      <c r="K23" s="4" t="s">
        <v>43</v>
      </c>
      <c r="M23" s="4" t="s">
        <v>43</v>
      </c>
    </row>
    <row r="24" spans="1:13">
      <c r="A24" s="1" t="s">
        <v>76</v>
      </c>
      <c r="B24" s="5">
        <v>10</v>
      </c>
      <c r="C24" s="4" t="s">
        <v>34</v>
      </c>
      <c r="D24" s="4" t="s">
        <v>35</v>
      </c>
      <c r="E24" s="6">
        <f>IF(OR(Vazao_agua_LHP_oxi!I24="ND",Vazao_agua_LHP_comb!I24="ND"),0,1)</f>
        <v>1</v>
      </c>
      <c r="F24" s="4" t="s">
        <v>69</v>
      </c>
      <c r="J24" s="4" t="s">
        <v>77</v>
      </c>
    </row>
    <row r="25" spans="1:13">
      <c r="A25" s="1" t="s">
        <v>78</v>
      </c>
      <c r="B25" s="5">
        <v>1</v>
      </c>
      <c r="C25" s="4" t="s">
        <v>34</v>
      </c>
      <c r="D25" s="4" t="s">
        <v>35</v>
      </c>
      <c r="E25" s="6">
        <f>IF(OR(Vazao_agua_LHP_oxi!I25="ND",Vazao_agua_LHP_comb!I25="ND"),0,1)</f>
        <v>1</v>
      </c>
      <c r="F25" s="4" t="s">
        <v>79</v>
      </c>
      <c r="J25" s="4" t="s">
        <v>25</v>
      </c>
      <c r="K25" s="11">
        <f t="shared" ref="K25:K34" si="1">DATE(2024,3,20)</f>
        <v>45371</v>
      </c>
    </row>
    <row r="26" spans="1:13">
      <c r="A26" s="1" t="s">
        <v>80</v>
      </c>
      <c r="B26" s="5">
        <v>2</v>
      </c>
      <c r="C26" s="4" t="s">
        <v>34</v>
      </c>
      <c r="D26" s="4" t="s">
        <v>35</v>
      </c>
      <c r="E26" s="6">
        <f>IF(OR(Vazao_agua_LHP_oxi!I26="ND",Vazao_agua_LHP_comb!I26="ND"),0,1)</f>
        <v>1</v>
      </c>
      <c r="F26" s="4" t="s">
        <v>79</v>
      </c>
      <c r="J26" s="4" t="s">
        <v>25</v>
      </c>
      <c r="K26" s="11">
        <f t="shared" si="1"/>
        <v>45371</v>
      </c>
    </row>
    <row r="27" spans="1:13">
      <c r="A27" s="1" t="s">
        <v>81</v>
      </c>
      <c r="B27" s="5">
        <v>3</v>
      </c>
      <c r="C27" s="4" t="s">
        <v>34</v>
      </c>
      <c r="D27" s="4" t="s">
        <v>35</v>
      </c>
      <c r="E27" s="6">
        <f>IF(OR(Vazao_agua_LHP_oxi!I27="ND",Vazao_agua_LHP_comb!I27="ND"),0,1)</f>
        <v>1</v>
      </c>
      <c r="F27" s="4" t="s">
        <v>79</v>
      </c>
      <c r="J27" s="4" t="s">
        <v>25</v>
      </c>
      <c r="K27" s="11">
        <f t="shared" si="1"/>
        <v>45371</v>
      </c>
    </row>
    <row r="28" spans="1:13">
      <c r="A28" s="1" t="s">
        <v>82</v>
      </c>
      <c r="B28" s="5">
        <v>4</v>
      </c>
      <c r="C28" s="4" t="s">
        <v>34</v>
      </c>
      <c r="D28" s="4" t="s">
        <v>35</v>
      </c>
      <c r="E28" s="6">
        <f>IF(OR(Vazao_agua_LHP_oxi!I28="ND",Vazao_agua_LHP_comb!I28="ND"),0,1)</f>
        <v>1</v>
      </c>
      <c r="F28" s="4" t="s">
        <v>79</v>
      </c>
      <c r="J28" s="4" t="s">
        <v>25</v>
      </c>
      <c r="K28" s="11">
        <f t="shared" si="1"/>
        <v>45371</v>
      </c>
    </row>
    <row r="29" spans="1:13">
      <c r="A29" s="1" t="s">
        <v>83</v>
      </c>
      <c r="B29" s="5">
        <v>5</v>
      </c>
      <c r="C29" s="4" t="s">
        <v>34</v>
      </c>
      <c r="D29" s="4" t="s">
        <v>35</v>
      </c>
      <c r="E29" s="6">
        <f>IF(OR(Vazao_agua_LHP_oxi!I29="ND",Vazao_agua_LHP_comb!I29="ND"),0,1)</f>
        <v>1</v>
      </c>
      <c r="F29" s="4" t="s">
        <v>79</v>
      </c>
      <c r="J29" s="4" t="s">
        <v>25</v>
      </c>
      <c r="K29" s="11">
        <f t="shared" si="1"/>
        <v>45371</v>
      </c>
    </row>
    <row r="30" spans="1:13">
      <c r="A30" s="1" t="s">
        <v>84</v>
      </c>
      <c r="B30" s="5">
        <v>6</v>
      </c>
      <c r="C30" s="4" t="s">
        <v>34</v>
      </c>
      <c r="D30" s="4" t="s">
        <v>35</v>
      </c>
      <c r="E30" s="6">
        <f>IF(OR(Vazao_agua_LHP_oxi!I30="ND",Vazao_agua_LHP_comb!I30="ND"),0,1)</f>
        <v>1</v>
      </c>
      <c r="F30" s="4" t="s">
        <v>79</v>
      </c>
      <c r="J30" s="4" t="s">
        <v>25</v>
      </c>
      <c r="K30" s="11">
        <f t="shared" si="1"/>
        <v>45371</v>
      </c>
    </row>
    <row r="31" spans="1:13">
      <c r="A31" s="1" t="s">
        <v>85</v>
      </c>
      <c r="B31" s="5">
        <v>7</v>
      </c>
      <c r="C31" s="4" t="s">
        <v>34</v>
      </c>
      <c r="D31" s="4" t="s">
        <v>35</v>
      </c>
      <c r="E31" s="6">
        <f>IF(OR(Vazao_agua_LHP_oxi!I31="ND",Vazao_agua_LHP_comb!I31="ND"),0,1)</f>
        <v>1</v>
      </c>
      <c r="F31" s="4" t="s">
        <v>79</v>
      </c>
      <c r="J31" s="4" t="s">
        <v>25</v>
      </c>
      <c r="K31" s="11">
        <f t="shared" si="1"/>
        <v>45371</v>
      </c>
    </row>
    <row r="32" spans="1:13">
      <c r="A32" s="1" t="s">
        <v>86</v>
      </c>
      <c r="B32" s="5">
        <v>8</v>
      </c>
      <c r="C32" s="4" t="s">
        <v>34</v>
      </c>
      <c r="D32" s="4" t="s">
        <v>35</v>
      </c>
      <c r="E32" s="6">
        <f>IF(OR(Vazao_agua_LHP_oxi!I32="ND",Vazao_agua_LHP_comb!I32="ND"),0,1)</f>
        <v>1</v>
      </c>
      <c r="F32" s="4" t="s">
        <v>79</v>
      </c>
      <c r="J32" s="4" t="s">
        <v>25</v>
      </c>
      <c r="K32" s="11">
        <f t="shared" si="1"/>
        <v>45371</v>
      </c>
    </row>
    <row r="33" spans="1:13">
      <c r="A33" s="1" t="s">
        <v>87</v>
      </c>
      <c r="B33" s="5">
        <v>9</v>
      </c>
      <c r="C33" s="4" t="s">
        <v>34</v>
      </c>
      <c r="D33" s="4" t="s">
        <v>35</v>
      </c>
      <c r="E33" s="6">
        <f>IF(OR(Vazao_agua_LHP_oxi!I33="ND",Vazao_agua_LHP_comb!I33="ND"),0,1)</f>
        <v>1</v>
      </c>
      <c r="F33" s="4" t="s">
        <v>79</v>
      </c>
      <c r="J33" s="4" t="s">
        <v>25</v>
      </c>
      <c r="K33" s="11">
        <f t="shared" si="1"/>
        <v>45371</v>
      </c>
    </row>
    <row r="34" spans="1:13">
      <c r="A34" s="1" t="s">
        <v>88</v>
      </c>
      <c r="B34" s="5">
        <v>10</v>
      </c>
      <c r="C34" s="4" t="s">
        <v>34</v>
      </c>
      <c r="D34" s="4" t="s">
        <v>35</v>
      </c>
      <c r="E34" s="6">
        <f>IF(OR(Vazao_agua_LHP_oxi!I34="ND",Vazao_agua_LHP_comb!I34="ND"),0,1)</f>
        <v>1</v>
      </c>
      <c r="F34" s="4" t="s">
        <v>79</v>
      </c>
      <c r="J34" s="4" t="s">
        <v>25</v>
      </c>
      <c r="K34" s="11">
        <f t="shared" si="1"/>
        <v>45371</v>
      </c>
    </row>
    <row r="35" spans="1:13">
      <c r="A35" s="1" t="s">
        <v>89</v>
      </c>
      <c r="B35" s="5">
        <v>11</v>
      </c>
      <c r="C35" s="4" t="s">
        <v>34</v>
      </c>
      <c r="D35" s="4" t="s">
        <v>35</v>
      </c>
      <c r="E35" s="6">
        <f>IF(OR(Vazao_agua_LHP_oxi!I35="ND",Vazao_agua_LHP_comb!I35="ND"),0,1)</f>
        <v>1</v>
      </c>
      <c r="F35" s="4" t="s">
        <v>79</v>
      </c>
      <c r="J35" s="4" t="s">
        <v>25</v>
      </c>
      <c r="K35" s="9">
        <v>45316</v>
      </c>
      <c r="M35" s="9">
        <v>45316</v>
      </c>
    </row>
    <row r="36" spans="1:13">
      <c r="A36" s="1" t="s">
        <v>90</v>
      </c>
      <c r="B36" s="5">
        <v>12</v>
      </c>
      <c r="C36" s="4" t="s">
        <v>34</v>
      </c>
      <c r="D36" s="4" t="s">
        <v>35</v>
      </c>
      <c r="E36" s="6">
        <f>IF(OR(Vazao_agua_LHP_oxi!I36="ND",Vazao_agua_LHP_comb!I36="ND"),0,1)</f>
        <v>1</v>
      </c>
      <c r="F36" s="4" t="s">
        <v>79</v>
      </c>
      <c r="J36" s="4" t="s">
        <v>25</v>
      </c>
      <c r="K36" s="9">
        <v>45316</v>
      </c>
      <c r="M36" s="9">
        <v>45316</v>
      </c>
    </row>
    <row r="37" spans="1:13">
      <c r="A37" s="1" t="s">
        <v>91</v>
      </c>
      <c r="B37" s="5">
        <v>13</v>
      </c>
      <c r="C37" s="4" t="s">
        <v>34</v>
      </c>
      <c r="D37" s="4" t="s">
        <v>35</v>
      </c>
      <c r="E37" s="6">
        <f>IF(OR(Vazao_agua_LHP_oxi!I37="ND",Vazao_agua_LHP_comb!I37="ND"),0,1)</f>
        <v>0</v>
      </c>
      <c r="F37" s="4" t="s">
        <v>79</v>
      </c>
      <c r="J37" s="12" t="s">
        <v>92</v>
      </c>
    </row>
    <row r="38" spans="1:13">
      <c r="A38" s="1" t="s">
        <v>93</v>
      </c>
      <c r="B38" s="5">
        <v>14</v>
      </c>
      <c r="C38" s="4" t="s">
        <v>34</v>
      </c>
      <c r="D38" s="4" t="s">
        <v>35</v>
      </c>
      <c r="E38" s="6">
        <f>IF(OR(Vazao_agua_LHP_oxi!I38="ND",Vazao_agua_LHP_comb!I38="ND"),0,1)</f>
        <v>1</v>
      </c>
      <c r="F38" s="4" t="s">
        <v>79</v>
      </c>
      <c r="J38" s="4" t="s">
        <v>25</v>
      </c>
      <c r="K38" s="9">
        <v>45316</v>
      </c>
      <c r="M38" s="9">
        <v>45316</v>
      </c>
    </row>
    <row r="39" spans="1:13">
      <c r="A39" s="1" t="s">
        <v>94</v>
      </c>
      <c r="B39" s="5">
        <v>15</v>
      </c>
      <c r="C39" s="4" t="s">
        <v>34</v>
      </c>
      <c r="D39" s="4" t="s">
        <v>35</v>
      </c>
      <c r="E39" s="6">
        <f>IF(OR(Vazao_agua_LHP_oxi!I39="ND",Vazao_agua_LHP_comb!I39="ND"),0,1)</f>
        <v>1</v>
      </c>
      <c r="F39" s="4" t="s">
        <v>79</v>
      </c>
      <c r="J39" s="4" t="s">
        <v>25</v>
      </c>
      <c r="K39" s="9">
        <v>45316</v>
      </c>
      <c r="M39" s="9">
        <v>45316</v>
      </c>
    </row>
    <row r="40" spans="1:13">
      <c r="A40" s="1" t="s">
        <v>95</v>
      </c>
      <c r="B40" s="5">
        <v>16</v>
      </c>
      <c r="C40" s="4" t="s">
        <v>34</v>
      </c>
      <c r="D40" s="4" t="s">
        <v>35</v>
      </c>
      <c r="E40" s="6">
        <f>IF(OR(Vazao_agua_LHP_oxi!I40="ND",Vazao_agua_LHP_comb!I40="ND"),0,1)</f>
        <v>1</v>
      </c>
      <c r="F40" s="4" t="s">
        <v>79</v>
      </c>
      <c r="J40" s="4" t="s">
        <v>25</v>
      </c>
      <c r="K40" s="9">
        <v>45316</v>
      </c>
      <c r="M40" s="9">
        <v>45316</v>
      </c>
    </row>
    <row r="41" spans="1:13">
      <c r="A41" s="1" t="s">
        <v>96</v>
      </c>
      <c r="B41" s="5">
        <v>17</v>
      </c>
      <c r="C41" s="4" t="s">
        <v>34</v>
      </c>
      <c r="D41" s="4" t="s">
        <v>35</v>
      </c>
      <c r="E41" s="6">
        <f>IF(OR(Vazao_agua_LHP_oxi!I41="ND",Vazao_agua_LHP_comb!I41="ND"),0,1)</f>
        <v>1</v>
      </c>
      <c r="F41" s="4" t="s">
        <v>79</v>
      </c>
      <c r="J41" s="4" t="s">
        <v>25</v>
      </c>
      <c r="K41" s="9">
        <v>45316</v>
      </c>
      <c r="M41" s="9">
        <v>45316</v>
      </c>
    </row>
    <row r="42" spans="1:13">
      <c r="A42" s="1" t="s">
        <v>97</v>
      </c>
      <c r="B42" s="5">
        <v>18</v>
      </c>
      <c r="C42" s="4" t="s">
        <v>34</v>
      </c>
      <c r="D42" s="4" t="s">
        <v>35</v>
      </c>
      <c r="E42" s="6">
        <f>IF(OR(Vazao_agua_LHP_oxi!I42="ND",Vazao_agua_LHP_comb!I42="ND"),0,1)</f>
        <v>1</v>
      </c>
      <c r="F42" s="4" t="s">
        <v>79</v>
      </c>
      <c r="J42" s="4" t="s">
        <v>25</v>
      </c>
      <c r="K42" s="9">
        <v>45316</v>
      </c>
      <c r="M42" s="9">
        <v>45316</v>
      </c>
    </row>
    <row r="43" spans="1:13">
      <c r="A43" s="1" t="s">
        <v>98</v>
      </c>
      <c r="B43" s="5">
        <v>19</v>
      </c>
      <c r="C43" s="4" t="s">
        <v>34</v>
      </c>
      <c r="D43" s="4" t="s">
        <v>35</v>
      </c>
      <c r="E43" s="6">
        <f>IF(OR(Vazao_agua_LHP_oxi!I43="ND",Vazao_agua_LHP_comb!I43="ND"),0,1)</f>
        <v>1</v>
      </c>
      <c r="F43" s="4" t="s">
        <v>79</v>
      </c>
      <c r="J43" s="4" t="s">
        <v>25</v>
      </c>
      <c r="K43" s="9">
        <v>45316</v>
      </c>
      <c r="M43" s="9">
        <v>45316</v>
      </c>
    </row>
    <row r="44" spans="1:13">
      <c r="A44" s="1" t="s">
        <v>99</v>
      </c>
      <c r="B44" s="5">
        <v>20</v>
      </c>
      <c r="C44" s="4" t="s">
        <v>34</v>
      </c>
      <c r="D44" s="4" t="s">
        <v>35</v>
      </c>
      <c r="E44" s="6">
        <f>IF(OR(Vazao_agua_LHP_oxi!I44="ND",Vazao_agua_LHP_comb!I44="ND"),0,1)</f>
        <v>1</v>
      </c>
      <c r="F44" s="4" t="s">
        <v>79</v>
      </c>
      <c r="J44" s="4" t="s">
        <v>25</v>
      </c>
      <c r="K44" s="9">
        <v>45316</v>
      </c>
      <c r="M44" s="9">
        <v>45316</v>
      </c>
    </row>
    <row r="45" spans="1:13">
      <c r="A45" s="1" t="s">
        <v>100</v>
      </c>
      <c r="B45" s="5">
        <v>21</v>
      </c>
      <c r="C45" s="4" t="s">
        <v>34</v>
      </c>
      <c r="D45" s="4" t="s">
        <v>35</v>
      </c>
      <c r="E45" s="6">
        <f>IF(OR(Vazao_agua_LHP_oxi!I45="ND",Vazao_agua_LHP_comb!I45="ND"),0,1)</f>
        <v>1</v>
      </c>
      <c r="F45" s="4" t="s">
        <v>79</v>
      </c>
      <c r="J45" s="4" t="s">
        <v>25</v>
      </c>
      <c r="K45" s="9">
        <v>45344</v>
      </c>
      <c r="M45" s="9">
        <v>45344</v>
      </c>
    </row>
    <row r="46" spans="1:13">
      <c r="A46" s="1" t="s">
        <v>101</v>
      </c>
      <c r="B46" s="5">
        <v>22</v>
      </c>
      <c r="C46" s="4" t="s">
        <v>34</v>
      </c>
      <c r="D46" s="4" t="s">
        <v>35</v>
      </c>
      <c r="E46" s="6">
        <f>IF(OR(Vazao_agua_LHP_oxi!I46="ND",Vazao_agua_LHP_comb!I46="ND"),0,1)</f>
        <v>1</v>
      </c>
      <c r="F46" s="4" t="s">
        <v>79</v>
      </c>
      <c r="J46" s="4" t="s">
        <v>25</v>
      </c>
      <c r="K46" s="9">
        <v>45344</v>
      </c>
      <c r="M46" s="9">
        <v>45344</v>
      </c>
    </row>
    <row r="47" spans="1:13">
      <c r="A47" s="1" t="s">
        <v>102</v>
      </c>
      <c r="B47" s="5">
        <v>23</v>
      </c>
      <c r="C47" s="4" t="s">
        <v>34</v>
      </c>
      <c r="D47" s="4" t="s">
        <v>35</v>
      </c>
      <c r="E47" s="6">
        <f>IF(OR(Vazao_agua_LHP_oxi!I47="ND",Vazao_agua_LHP_comb!I47="ND"),0,1)</f>
        <v>0</v>
      </c>
      <c r="F47" s="4" t="s">
        <v>79</v>
      </c>
      <c r="J47" s="13" t="s">
        <v>103</v>
      </c>
    </row>
    <row r="48" spans="1:13">
      <c r="A48" s="1" t="s">
        <v>104</v>
      </c>
      <c r="B48" s="5">
        <v>24</v>
      </c>
      <c r="C48" s="4" t="s">
        <v>34</v>
      </c>
      <c r="D48" s="4" t="s">
        <v>35</v>
      </c>
      <c r="E48" s="6">
        <f>IF(OR(Vazao_agua_LHP_oxi!I48="ND",Vazao_agua_LHP_comb!I48="ND"),0,1)</f>
        <v>0</v>
      </c>
      <c r="F48" s="4" t="s">
        <v>79</v>
      </c>
      <c r="J48" s="4" t="s">
        <v>25</v>
      </c>
      <c r="K48" s="14"/>
      <c r="M48" s="14"/>
    </row>
    <row r="49" spans="1:13">
      <c r="A49" s="1" t="s">
        <v>105</v>
      </c>
      <c r="B49" s="5">
        <v>25</v>
      </c>
      <c r="C49" s="4" t="s">
        <v>34</v>
      </c>
      <c r="D49" s="4" t="s">
        <v>35</v>
      </c>
      <c r="E49" s="6">
        <f>IF(OR(Vazao_agua_LHP_oxi!I49="ND",Vazao_agua_LHP_comb!I49="ND"),0,1)</f>
        <v>1</v>
      </c>
      <c r="F49" s="4" t="s">
        <v>79</v>
      </c>
      <c r="J49" s="4" t="s">
        <v>25</v>
      </c>
      <c r="K49" s="9">
        <v>45344</v>
      </c>
      <c r="M49" s="9">
        <v>45344</v>
      </c>
    </row>
    <row r="50" spans="1:13">
      <c r="A50" s="1" t="s">
        <v>106</v>
      </c>
      <c r="B50" s="5">
        <v>26</v>
      </c>
      <c r="C50" s="4" t="s">
        <v>34</v>
      </c>
      <c r="D50" s="4" t="s">
        <v>35</v>
      </c>
      <c r="E50" s="6">
        <f>IF(OR(Vazao_agua_LHP_oxi!I50="ND",Vazao_agua_LHP_comb!I50="ND"),0,1)</f>
        <v>0</v>
      </c>
      <c r="F50" s="4" t="s">
        <v>79</v>
      </c>
      <c r="J50" s="13" t="s">
        <v>103</v>
      </c>
    </row>
    <row r="51" spans="1:13">
      <c r="A51" s="1" t="s">
        <v>107</v>
      </c>
      <c r="B51" s="5">
        <v>27</v>
      </c>
      <c r="C51" s="4" t="s">
        <v>34</v>
      </c>
      <c r="D51" s="4" t="s">
        <v>35</v>
      </c>
      <c r="E51" s="6">
        <f>IF(OR(Vazao_agua_LHP_oxi!I51="ND",Vazao_agua_LHP_comb!I51="ND"),0,1)</f>
        <v>0</v>
      </c>
      <c r="F51" s="4" t="s">
        <v>79</v>
      </c>
      <c r="J51" s="12" t="s">
        <v>108</v>
      </c>
    </row>
    <row r="52" spans="1:13">
      <c r="A52" s="1" t="s">
        <v>109</v>
      </c>
      <c r="B52" s="5">
        <v>28</v>
      </c>
      <c r="C52" s="4" t="s">
        <v>34</v>
      </c>
      <c r="D52" s="4" t="s">
        <v>35</v>
      </c>
      <c r="E52" s="6">
        <f>IF(OR(Vazao_agua_LHP_oxi!I52="ND",Vazao_agua_LHP_comb!I52="ND"),0,1)</f>
        <v>1</v>
      </c>
      <c r="F52" s="4" t="s">
        <v>79</v>
      </c>
      <c r="J52" s="4" t="s">
        <v>25</v>
      </c>
      <c r="K52" s="9">
        <v>45344</v>
      </c>
      <c r="M52" s="9">
        <v>45344</v>
      </c>
    </row>
    <row r="53" spans="1:13">
      <c r="A53" s="1" t="s">
        <v>110</v>
      </c>
      <c r="B53" s="5">
        <v>29</v>
      </c>
      <c r="C53" s="4" t="s">
        <v>34</v>
      </c>
      <c r="D53" s="4" t="s">
        <v>35</v>
      </c>
      <c r="E53" s="6">
        <f>IF(OR(Vazao_agua_LHP_oxi!I53="ND",Vazao_agua_LHP_comb!I53="ND"),0,1)</f>
        <v>1</v>
      </c>
      <c r="F53" s="4" t="s">
        <v>79</v>
      </c>
      <c r="J53" s="4" t="s">
        <v>25</v>
      </c>
      <c r="K53" s="9">
        <v>45344</v>
      </c>
      <c r="M53" s="9">
        <v>45344</v>
      </c>
    </row>
    <row r="54" spans="1:13">
      <c r="A54" s="1" t="s">
        <v>111</v>
      </c>
      <c r="B54" s="5">
        <v>30</v>
      </c>
      <c r="C54" s="4" t="s">
        <v>34</v>
      </c>
      <c r="D54" s="4" t="s">
        <v>35</v>
      </c>
      <c r="E54" s="6">
        <f>IF(OR(Vazao_agua_LHP_oxi!I54="ND",Vazao_agua_LHP_comb!I54="ND"),0,1)</f>
        <v>0</v>
      </c>
      <c r="F54" s="4" t="s">
        <v>79</v>
      </c>
      <c r="J54" s="13" t="s">
        <v>103</v>
      </c>
    </row>
    <row r="55" spans="1:13">
      <c r="A55" s="1" t="s">
        <v>112</v>
      </c>
      <c r="B55" s="5">
        <v>31</v>
      </c>
      <c r="C55" s="4" t="s">
        <v>34</v>
      </c>
      <c r="D55" s="4" t="s">
        <v>35</v>
      </c>
      <c r="E55" s="6">
        <f>IF(OR(Vazao_agua_LHP_oxi!I55="ND",Vazao_agua_LHP_comb!I55="ND"),0,1)</f>
        <v>1</v>
      </c>
      <c r="F55" s="4" t="s">
        <v>79</v>
      </c>
      <c r="J55" s="4" t="s">
        <v>25</v>
      </c>
      <c r="K55" s="9">
        <v>45316</v>
      </c>
      <c r="M55" s="9">
        <v>45316</v>
      </c>
    </row>
    <row r="56" spans="1:13">
      <c r="A56" s="1" t="s">
        <v>113</v>
      </c>
      <c r="B56" s="5">
        <v>32</v>
      </c>
      <c r="C56" s="4" t="s">
        <v>34</v>
      </c>
      <c r="D56" s="4" t="s">
        <v>35</v>
      </c>
      <c r="E56" s="6">
        <f>IF(OR(Vazao_agua_LHP_oxi!I56="ND",Vazao_agua_LHP_comb!I56="ND"),0,1)</f>
        <v>0</v>
      </c>
      <c r="F56" s="4" t="s">
        <v>79</v>
      </c>
      <c r="J56" s="13" t="s">
        <v>103</v>
      </c>
    </row>
    <row r="57" spans="1:13">
      <c r="A57" s="1" t="s">
        <v>114</v>
      </c>
      <c r="B57" s="5">
        <v>33</v>
      </c>
      <c r="C57" s="4" t="s">
        <v>34</v>
      </c>
      <c r="D57" s="4" t="s">
        <v>35</v>
      </c>
      <c r="E57" s="6">
        <f>IF(OR(Vazao_agua_LHP_oxi!I57="ND",Vazao_agua_LHP_comb!I57="ND"),0,1)</f>
        <v>1</v>
      </c>
      <c r="F57" s="4" t="s">
        <v>79</v>
      </c>
      <c r="J57" s="4" t="s">
        <v>25</v>
      </c>
      <c r="K57" s="9">
        <v>45316</v>
      </c>
      <c r="M57" s="9">
        <v>45316</v>
      </c>
    </row>
    <row r="58" spans="1:13">
      <c r="A58" s="1" t="s">
        <v>115</v>
      </c>
      <c r="B58" s="5">
        <v>34</v>
      </c>
      <c r="C58" s="4" t="s">
        <v>34</v>
      </c>
      <c r="D58" s="4" t="s">
        <v>35</v>
      </c>
      <c r="E58" s="6">
        <f>IF(OR(Vazao_agua_LHP_oxi!I58="ND",Vazao_agua_LHP_comb!I58="ND"),0,1)</f>
        <v>1</v>
      </c>
      <c r="F58" s="4" t="s">
        <v>79</v>
      </c>
      <c r="J58" s="4" t="s">
        <v>25</v>
      </c>
      <c r="K58" s="9">
        <v>45316</v>
      </c>
      <c r="M58" s="9">
        <v>45316</v>
      </c>
    </row>
    <row r="59" spans="1:13">
      <c r="A59" s="1" t="s">
        <v>116</v>
      </c>
      <c r="B59" s="5">
        <v>35</v>
      </c>
      <c r="C59" s="4" t="s">
        <v>34</v>
      </c>
      <c r="D59" s="4" t="s">
        <v>35</v>
      </c>
      <c r="E59" s="6">
        <f>IF(OR(Vazao_agua_LHP_oxi!I59="ND",Vazao_agua_LHP_comb!I59="ND"),0,1)</f>
        <v>1</v>
      </c>
      <c r="F59" s="4" t="s">
        <v>79</v>
      </c>
      <c r="J59" s="4" t="s">
        <v>25</v>
      </c>
      <c r="K59" s="9">
        <v>45316</v>
      </c>
      <c r="M59" s="9">
        <v>45316</v>
      </c>
    </row>
    <row r="60" spans="1:13">
      <c r="A60" s="1" t="s">
        <v>117</v>
      </c>
      <c r="B60" s="5">
        <v>36</v>
      </c>
      <c r="C60" s="4" t="s">
        <v>34</v>
      </c>
      <c r="D60" s="4" t="s">
        <v>35</v>
      </c>
      <c r="E60" s="6">
        <f>IF(OR(Vazao_agua_LHP_oxi!I60="ND",Vazao_agua_LHP_comb!I60="ND"),0,1)</f>
        <v>1</v>
      </c>
      <c r="F60" s="4" t="s">
        <v>79</v>
      </c>
      <c r="J60" s="4" t="s">
        <v>25</v>
      </c>
      <c r="K60" s="9">
        <v>45316</v>
      </c>
      <c r="M60" s="9">
        <v>45316</v>
      </c>
    </row>
    <row r="61" spans="1:13">
      <c r="A61" s="1" t="s">
        <v>118</v>
      </c>
      <c r="B61" s="5">
        <v>37</v>
      </c>
      <c r="C61" s="4" t="s">
        <v>34</v>
      </c>
      <c r="D61" s="4" t="s">
        <v>35</v>
      </c>
      <c r="E61" s="6">
        <f>IF(OR(Vazao_agua_LHP_oxi!I61="ND",Vazao_agua_LHP_comb!I61="ND"),0,1)</f>
        <v>1</v>
      </c>
      <c r="F61" s="4" t="s">
        <v>79</v>
      </c>
      <c r="J61" s="4" t="s">
        <v>25</v>
      </c>
      <c r="K61" s="9">
        <v>45316</v>
      </c>
      <c r="M61" s="9">
        <v>45316</v>
      </c>
    </row>
    <row r="62" spans="1:13">
      <c r="A62" s="1" t="s">
        <v>119</v>
      </c>
      <c r="B62" s="5">
        <v>38</v>
      </c>
      <c r="C62" s="4" t="s">
        <v>34</v>
      </c>
      <c r="D62" s="4" t="s">
        <v>35</v>
      </c>
      <c r="E62" s="6">
        <f>IF(OR(Vazao_agua_LHP_oxi!I62="ND",Vazao_agua_LHP_comb!I62="ND"),0,1)</f>
        <v>1</v>
      </c>
      <c r="F62" s="4" t="s">
        <v>79</v>
      </c>
      <c r="J62" s="4" t="s">
        <v>25</v>
      </c>
      <c r="K62" s="9">
        <v>45316</v>
      </c>
      <c r="M62" s="9">
        <v>45316</v>
      </c>
    </row>
    <row r="63" spans="1:13">
      <c r="A63" s="1" t="s">
        <v>120</v>
      </c>
      <c r="B63" s="5">
        <v>39</v>
      </c>
      <c r="C63" s="4" t="s">
        <v>34</v>
      </c>
      <c r="D63" s="4" t="s">
        <v>35</v>
      </c>
      <c r="E63" s="6">
        <f>IF(OR(Vazao_agua_LHP_oxi!I63="ND",Vazao_agua_LHP_comb!I63="ND"),0,1)</f>
        <v>0</v>
      </c>
      <c r="F63" s="4" t="s">
        <v>79</v>
      </c>
      <c r="J63" s="13" t="s">
        <v>103</v>
      </c>
    </row>
    <row r="64" spans="1:13">
      <c r="A64" s="1" t="s">
        <v>121</v>
      </c>
      <c r="B64" s="5">
        <v>40</v>
      </c>
      <c r="C64" s="4" t="s">
        <v>34</v>
      </c>
      <c r="D64" s="4" t="s">
        <v>35</v>
      </c>
      <c r="E64" s="6">
        <f>IF(OR(Vazao_agua_LHP_oxi!I64="ND",Vazao_agua_LHP_comb!I64="ND"),0,1)</f>
        <v>0</v>
      </c>
      <c r="F64" s="4" t="s">
        <v>79</v>
      </c>
      <c r="J64" s="13" t="s">
        <v>103</v>
      </c>
    </row>
    <row r="65" spans="1:13">
      <c r="A65" s="1" t="s">
        <v>122</v>
      </c>
      <c r="B65" s="5">
        <v>41</v>
      </c>
      <c r="C65" s="4" t="s">
        <v>34</v>
      </c>
      <c r="D65" s="4" t="s">
        <v>35</v>
      </c>
      <c r="E65" s="6">
        <f>IF(OR(Vazao_agua_LHP_oxi!I65="ND",Vazao_agua_LHP_comb!I65="ND"),0,1)</f>
        <v>1</v>
      </c>
      <c r="F65" s="4" t="s">
        <v>79</v>
      </c>
      <c r="J65" s="4" t="s">
        <v>25</v>
      </c>
      <c r="K65" s="9">
        <v>45344</v>
      </c>
      <c r="M65" s="9">
        <v>45344</v>
      </c>
    </row>
    <row r="66" spans="1:13">
      <c r="A66" s="1" t="s">
        <v>123</v>
      </c>
      <c r="B66" s="5">
        <v>42</v>
      </c>
      <c r="C66" s="4" t="s">
        <v>34</v>
      </c>
      <c r="D66" s="4" t="s">
        <v>35</v>
      </c>
      <c r="E66" s="6">
        <f>IF(OR(Vazao_agua_LHP_oxi!I66="ND",Vazao_agua_LHP_comb!I66="ND"),0,1)</f>
        <v>1</v>
      </c>
      <c r="F66" s="4" t="s">
        <v>79</v>
      </c>
      <c r="J66" s="4" t="s">
        <v>25</v>
      </c>
      <c r="K66" s="9">
        <v>45344</v>
      </c>
      <c r="M66" s="9">
        <v>45344</v>
      </c>
    </row>
    <row r="67" spans="1:13">
      <c r="A67" s="1" t="s">
        <v>124</v>
      </c>
      <c r="B67" s="5">
        <v>43</v>
      </c>
      <c r="C67" s="4" t="s">
        <v>34</v>
      </c>
      <c r="D67" s="4" t="s">
        <v>35</v>
      </c>
      <c r="E67" s="6">
        <f>IF(OR(Vazao_agua_LHP_oxi!I67="ND",Vazao_agua_LHP_comb!I67="ND"),0,1)</f>
        <v>1</v>
      </c>
      <c r="F67" s="4" t="s">
        <v>79</v>
      </c>
      <c r="J67" s="4" t="s">
        <v>25</v>
      </c>
      <c r="K67" s="9">
        <v>45344</v>
      </c>
      <c r="M67" s="9">
        <v>45344</v>
      </c>
    </row>
    <row r="68" spans="1:13">
      <c r="A68" s="1" t="s">
        <v>125</v>
      </c>
      <c r="B68" s="5">
        <v>44</v>
      </c>
      <c r="C68" s="4" t="s">
        <v>34</v>
      </c>
      <c r="D68" s="4" t="s">
        <v>35</v>
      </c>
      <c r="E68" s="6">
        <f>IF(OR(Vazao_agua_LHP_oxi!I68="ND",Vazao_agua_LHP_comb!I68="ND"),0,1)</f>
        <v>1</v>
      </c>
      <c r="F68" s="4" t="s">
        <v>79</v>
      </c>
      <c r="J68" s="4" t="s">
        <v>25</v>
      </c>
      <c r="K68" s="9">
        <v>45344</v>
      </c>
      <c r="M68" s="9">
        <v>45344</v>
      </c>
    </row>
    <row r="69" spans="1:13">
      <c r="A69" s="1" t="s">
        <v>126</v>
      </c>
      <c r="B69" s="5">
        <v>45</v>
      </c>
      <c r="C69" s="4" t="s">
        <v>34</v>
      </c>
      <c r="D69" s="4" t="s">
        <v>35</v>
      </c>
      <c r="E69" s="6">
        <f>IF(OR(Vazao_agua_LHP_oxi!I69="ND",Vazao_agua_LHP_comb!I69="ND"),0,1)</f>
        <v>1</v>
      </c>
      <c r="F69" s="4" t="s">
        <v>79</v>
      </c>
      <c r="J69" s="4" t="s">
        <v>25</v>
      </c>
      <c r="K69" s="9">
        <v>45344</v>
      </c>
      <c r="M69" s="9">
        <v>45344</v>
      </c>
    </row>
    <row r="70" spans="1:13">
      <c r="A70" s="1" t="s">
        <v>127</v>
      </c>
      <c r="B70" s="5">
        <v>46</v>
      </c>
      <c r="C70" s="4" t="s">
        <v>34</v>
      </c>
      <c r="D70" s="4" t="s">
        <v>35</v>
      </c>
      <c r="E70" s="6">
        <f>IF(OR(Vazao_agua_LHP_oxi!I70="ND",Vazao_agua_LHP_comb!I70="ND"),0,1)</f>
        <v>1</v>
      </c>
      <c r="F70" s="4" t="s">
        <v>79</v>
      </c>
      <c r="J70" s="4" t="s">
        <v>25</v>
      </c>
      <c r="K70" s="9">
        <v>45344</v>
      </c>
      <c r="M70" s="9">
        <v>45344</v>
      </c>
    </row>
    <row r="71" spans="1:13">
      <c r="A71" s="1" t="s">
        <v>128</v>
      </c>
      <c r="B71" s="5">
        <v>47</v>
      </c>
      <c r="C71" s="4" t="s">
        <v>34</v>
      </c>
      <c r="D71" s="4" t="s">
        <v>35</v>
      </c>
      <c r="E71" s="6">
        <f>IF(OR(Vazao_agua_LHP_oxi!I71="ND",Vazao_agua_LHP_comb!I71="ND"),0,1)</f>
        <v>0</v>
      </c>
      <c r="F71" s="4" t="s">
        <v>79</v>
      </c>
      <c r="J71" s="13" t="s">
        <v>103</v>
      </c>
    </row>
    <row r="72" spans="1:13">
      <c r="A72" s="1" t="s">
        <v>129</v>
      </c>
      <c r="B72" s="5">
        <v>48</v>
      </c>
      <c r="C72" s="4" t="s">
        <v>34</v>
      </c>
      <c r="D72" s="4" t="s">
        <v>35</v>
      </c>
      <c r="E72" s="6">
        <f>IF(OR(Vazao_agua_LHP_oxi!I72="ND",Vazao_agua_LHP_comb!I72="ND"),0,1)</f>
        <v>1</v>
      </c>
      <c r="F72" s="4" t="s">
        <v>79</v>
      </c>
      <c r="J72" s="4" t="s">
        <v>25</v>
      </c>
      <c r="K72" s="9">
        <v>45344</v>
      </c>
      <c r="M72" s="9">
        <v>45344</v>
      </c>
    </row>
    <row r="73" spans="1:13">
      <c r="A73" s="1" t="s">
        <v>130</v>
      </c>
      <c r="B73" s="5">
        <v>49</v>
      </c>
      <c r="C73" s="4" t="s">
        <v>34</v>
      </c>
      <c r="D73" s="4" t="s">
        <v>35</v>
      </c>
      <c r="E73" s="6">
        <f>IF(OR(Vazao_agua_LHP_oxi!I73="ND",Vazao_agua_LHP_comb!I73="ND"),0,1)</f>
        <v>1</v>
      </c>
      <c r="F73" s="4" t="s">
        <v>79</v>
      </c>
      <c r="J73" s="4" t="s">
        <v>25</v>
      </c>
      <c r="K73" s="9">
        <v>45344</v>
      </c>
      <c r="M73" s="9">
        <v>45344</v>
      </c>
    </row>
    <row r="74" spans="1:13">
      <c r="A74" s="1" t="s">
        <v>131</v>
      </c>
      <c r="B74" s="5">
        <v>50</v>
      </c>
      <c r="C74" s="4" t="s">
        <v>34</v>
      </c>
      <c r="D74" s="4" t="s">
        <v>35</v>
      </c>
      <c r="E74" s="6">
        <f>IF(OR(Vazao_agua_LHP_oxi!I74="ND",Vazao_agua_LHP_comb!I74="ND"),0,1)</f>
        <v>1</v>
      </c>
      <c r="F74" s="4" t="s">
        <v>79</v>
      </c>
      <c r="J74" s="4" t="s">
        <v>25</v>
      </c>
      <c r="K74" s="9">
        <v>45344</v>
      </c>
      <c r="M74" s="9">
        <v>45344</v>
      </c>
    </row>
    <row r="75" spans="1:13">
      <c r="A75" s="1" t="s">
        <v>132</v>
      </c>
      <c r="B75" s="5">
        <v>51</v>
      </c>
      <c r="C75" s="4" t="s">
        <v>34</v>
      </c>
      <c r="D75" s="4" t="s">
        <v>35</v>
      </c>
      <c r="E75" s="6">
        <f>IF(OR(Vazao_agua_LHP_oxi!I75="ND",Vazao_agua_LHP_comb!I75="ND"),0,1)</f>
        <v>1</v>
      </c>
      <c r="F75" s="4" t="s">
        <v>79</v>
      </c>
      <c r="J75" s="4" t="s">
        <v>25</v>
      </c>
      <c r="K75" s="9">
        <v>45344</v>
      </c>
      <c r="M75" s="9">
        <v>45344</v>
      </c>
    </row>
    <row r="76" spans="1:13">
      <c r="A76" s="1" t="s">
        <v>133</v>
      </c>
      <c r="B76" s="5">
        <v>52</v>
      </c>
      <c r="C76" s="4" t="s">
        <v>34</v>
      </c>
      <c r="D76" s="4" t="s">
        <v>35</v>
      </c>
      <c r="E76" s="6">
        <f>IF(OR(Vazao_agua_LHP_oxi!I76="ND",Vazao_agua_LHP_comb!I76="ND"),0,1)</f>
        <v>1</v>
      </c>
      <c r="F76" s="4" t="s">
        <v>79</v>
      </c>
      <c r="J76" s="4" t="s">
        <v>25</v>
      </c>
      <c r="K76" s="9">
        <v>45344</v>
      </c>
      <c r="M76" s="9">
        <v>45344</v>
      </c>
    </row>
    <row r="77" spans="1:13">
      <c r="A77" s="1" t="s">
        <v>134</v>
      </c>
      <c r="B77" s="5">
        <v>53</v>
      </c>
      <c r="C77" s="4" t="s">
        <v>34</v>
      </c>
      <c r="D77" s="4" t="s">
        <v>35</v>
      </c>
      <c r="E77" s="6">
        <f>IF(OR(Vazao_agua_LHP_oxi!I77="ND",Vazao_agua_LHP_comb!I77="ND"),0,1)</f>
        <v>1</v>
      </c>
      <c r="F77" s="4" t="s">
        <v>79</v>
      </c>
      <c r="J77" s="4" t="s">
        <v>25</v>
      </c>
      <c r="K77" s="9">
        <v>45344</v>
      </c>
      <c r="M77" s="9">
        <v>45344</v>
      </c>
    </row>
    <row r="78" spans="1:13">
      <c r="A78" s="1" t="s">
        <v>135</v>
      </c>
      <c r="B78" s="5">
        <v>54</v>
      </c>
      <c r="C78" s="4" t="s">
        <v>34</v>
      </c>
      <c r="D78" s="4" t="s">
        <v>35</v>
      </c>
      <c r="E78" s="6">
        <f>IF(OR(Vazao_agua_LHP_oxi!I78="ND",Vazao_agua_LHP_comb!I78="ND"),0,1)</f>
        <v>0</v>
      </c>
      <c r="F78" s="4" t="s">
        <v>79</v>
      </c>
      <c r="J78" s="13" t="s">
        <v>103</v>
      </c>
    </row>
    <row r="79" spans="1:13">
      <c r="A79" s="1" t="s">
        <v>136</v>
      </c>
      <c r="B79" s="5">
        <v>55</v>
      </c>
      <c r="C79" s="4" t="s">
        <v>34</v>
      </c>
      <c r="D79" s="4" t="s">
        <v>35</v>
      </c>
      <c r="E79" s="6">
        <f>IF(OR(Vazao_agua_LHP_oxi!I79="ND",Vazao_agua_LHP_comb!I79="ND"),0,1)</f>
        <v>0</v>
      </c>
      <c r="F79" s="4" t="s">
        <v>79</v>
      </c>
      <c r="J79" s="13" t="s">
        <v>103</v>
      </c>
    </row>
    <row r="80" spans="1:13">
      <c r="A80" s="1" t="s">
        <v>137</v>
      </c>
      <c r="B80" s="5">
        <v>56</v>
      </c>
      <c r="C80" s="4" t="s">
        <v>34</v>
      </c>
      <c r="D80" s="4" t="s">
        <v>35</v>
      </c>
      <c r="E80" s="6">
        <f>IF(OR(Vazao_agua_LHP_oxi!I80="ND",Vazao_agua_LHP_comb!I80="ND"),0,1)</f>
        <v>1</v>
      </c>
      <c r="F80" s="4" t="s">
        <v>79</v>
      </c>
      <c r="J80" s="4" t="s">
        <v>25</v>
      </c>
      <c r="K80" s="9">
        <v>45344</v>
      </c>
      <c r="M80" s="9">
        <v>45344</v>
      </c>
    </row>
    <row r="81" spans="1:13">
      <c r="A81" s="1" t="s">
        <v>138</v>
      </c>
      <c r="B81" s="5">
        <v>57</v>
      </c>
      <c r="C81" s="4" t="s">
        <v>34</v>
      </c>
      <c r="D81" s="4" t="s">
        <v>35</v>
      </c>
      <c r="E81" s="6">
        <f>IF(OR(Vazao_agua_LHP_oxi!I81="ND",Vazao_agua_LHP_comb!I81="ND"),0,1)</f>
        <v>1</v>
      </c>
      <c r="F81" s="4" t="s">
        <v>79</v>
      </c>
      <c r="J81" s="4" t="s">
        <v>25</v>
      </c>
      <c r="K81" s="9">
        <v>45344</v>
      </c>
      <c r="M81" s="9">
        <v>45344</v>
      </c>
    </row>
    <row r="82" spans="1:13">
      <c r="A82" s="1" t="s">
        <v>139</v>
      </c>
      <c r="B82" s="5">
        <v>58</v>
      </c>
      <c r="C82" s="4" t="s">
        <v>34</v>
      </c>
      <c r="D82" s="4" t="s">
        <v>35</v>
      </c>
      <c r="E82" s="6">
        <f>IF(OR(Vazao_agua_LHP_oxi!I82="ND",Vazao_agua_LHP_comb!I82="ND"),0,1)</f>
        <v>0</v>
      </c>
      <c r="F82" s="4" t="s">
        <v>79</v>
      </c>
      <c r="J82" s="13" t="s">
        <v>103</v>
      </c>
    </row>
    <row r="83" spans="1:13">
      <c r="A83" s="1" t="s">
        <v>140</v>
      </c>
      <c r="B83" s="5">
        <v>59</v>
      </c>
      <c r="C83" s="4" t="s">
        <v>34</v>
      </c>
      <c r="D83" s="4" t="s">
        <v>35</v>
      </c>
      <c r="E83" s="6">
        <f>IF(OR(Vazao_agua_LHP_oxi!I83="ND",Vazao_agua_LHP_comb!I83="ND"),0,1)</f>
        <v>0</v>
      </c>
      <c r="F83" s="4" t="s">
        <v>79</v>
      </c>
      <c r="J83" s="13" t="s">
        <v>103</v>
      </c>
    </row>
    <row r="84" spans="1:13">
      <c r="A84" s="1" t="s">
        <v>141</v>
      </c>
      <c r="B84" s="5">
        <v>60</v>
      </c>
      <c r="C84" s="4" t="s">
        <v>34</v>
      </c>
      <c r="D84" s="4" t="s">
        <v>35</v>
      </c>
      <c r="E84" s="6">
        <f>IF(OR(Vazao_agua_LHP_oxi!I84="ND",Vazao_agua_LHP_comb!I84="ND"),0,1)</f>
        <v>1</v>
      </c>
      <c r="F84" s="4" t="s">
        <v>79</v>
      </c>
      <c r="J84" s="4" t="s">
        <v>25</v>
      </c>
      <c r="K84" s="9">
        <v>45344</v>
      </c>
      <c r="M84" s="9">
        <v>45344</v>
      </c>
    </row>
    <row r="85" spans="1:13">
      <c r="A85" s="1" t="s">
        <v>142</v>
      </c>
      <c r="B85" s="5">
        <v>61</v>
      </c>
      <c r="C85" s="4" t="s">
        <v>34</v>
      </c>
      <c r="D85" s="4" t="s">
        <v>35</v>
      </c>
      <c r="E85" s="6">
        <f>IF(OR(Vazao_agua_LHP_oxi!I85="ND",Vazao_agua_LHP_comb!I85="ND"),0,1)</f>
        <v>1</v>
      </c>
      <c r="F85" s="4" t="s">
        <v>79</v>
      </c>
      <c r="J85" s="4" t="s">
        <v>25</v>
      </c>
      <c r="K85" s="9">
        <v>45342</v>
      </c>
      <c r="M85" s="9">
        <v>45342</v>
      </c>
    </row>
    <row r="86" spans="1:13">
      <c r="A86" s="1" t="s">
        <v>143</v>
      </c>
      <c r="B86" s="5">
        <v>62</v>
      </c>
      <c r="C86" s="4" t="s">
        <v>34</v>
      </c>
      <c r="D86" s="4" t="s">
        <v>35</v>
      </c>
      <c r="E86" s="6">
        <f>IF(OR(Vazao_agua_LHP_oxi!I86="ND",Vazao_agua_LHP_comb!I86="ND"),0,1)</f>
        <v>1</v>
      </c>
      <c r="F86" s="4" t="s">
        <v>79</v>
      </c>
      <c r="J86" s="4" t="s">
        <v>25</v>
      </c>
      <c r="K86" s="9">
        <v>45342</v>
      </c>
      <c r="M86" s="9">
        <v>45342</v>
      </c>
    </row>
    <row r="87" spans="1:13">
      <c r="A87" s="1" t="s">
        <v>144</v>
      </c>
      <c r="B87" s="5">
        <v>63</v>
      </c>
      <c r="C87" s="4" t="s">
        <v>34</v>
      </c>
      <c r="D87" s="4" t="s">
        <v>35</v>
      </c>
      <c r="E87" s="6">
        <f>IF(OR(Vazao_agua_LHP_oxi!I87="ND",Vazao_agua_LHP_comb!I87="ND"),0,1)</f>
        <v>1</v>
      </c>
      <c r="F87" s="4" t="s">
        <v>79</v>
      </c>
      <c r="J87" s="4" t="s">
        <v>25</v>
      </c>
      <c r="K87" s="9">
        <v>45342</v>
      </c>
      <c r="M87" s="9">
        <v>45342</v>
      </c>
    </row>
    <row r="88" spans="1:13">
      <c r="A88" s="1" t="s">
        <v>145</v>
      </c>
      <c r="B88" s="5">
        <v>64</v>
      </c>
      <c r="C88" s="4" t="s">
        <v>34</v>
      </c>
      <c r="D88" s="4" t="s">
        <v>35</v>
      </c>
      <c r="E88" s="6">
        <f>IF(OR(Vazao_agua_LHP_oxi!I88="ND",Vazao_agua_LHP_comb!I88="ND"),0,1)</f>
        <v>0</v>
      </c>
      <c r="F88" s="4" t="s">
        <v>79</v>
      </c>
      <c r="J88" s="12" t="s">
        <v>92</v>
      </c>
    </row>
    <row r="89" spans="1:13">
      <c r="A89" s="1" t="s">
        <v>146</v>
      </c>
      <c r="B89" s="5">
        <v>65</v>
      </c>
      <c r="C89" s="4" t="s">
        <v>34</v>
      </c>
      <c r="D89" s="4" t="s">
        <v>35</v>
      </c>
      <c r="E89" s="6">
        <f>IF(OR(Vazao_agua_LHP_oxi!I89="ND",Vazao_agua_LHP_comb!I89="ND"),0,1)</f>
        <v>1</v>
      </c>
      <c r="F89" s="4" t="s">
        <v>79</v>
      </c>
      <c r="J89" s="4" t="s">
        <v>25</v>
      </c>
      <c r="K89" s="9">
        <v>45342</v>
      </c>
      <c r="M89" s="9">
        <v>45342</v>
      </c>
    </row>
    <row r="90" spans="1:13">
      <c r="A90" s="1" t="s">
        <v>147</v>
      </c>
      <c r="B90" s="5">
        <v>66</v>
      </c>
      <c r="C90" s="4" t="s">
        <v>34</v>
      </c>
      <c r="D90" s="4" t="s">
        <v>35</v>
      </c>
      <c r="E90" s="6">
        <f>IF(OR(Vazao_agua_LHP_oxi!I90="ND",Vazao_agua_LHP_comb!I90="ND"),0,1)</f>
        <v>1</v>
      </c>
      <c r="F90" s="4" t="s">
        <v>79</v>
      </c>
      <c r="J90" s="4" t="s">
        <v>25</v>
      </c>
      <c r="K90" s="9">
        <v>45342</v>
      </c>
      <c r="M90" s="9">
        <v>45342</v>
      </c>
    </row>
    <row r="91" spans="1:13">
      <c r="A91" s="1" t="s">
        <v>148</v>
      </c>
      <c r="B91" s="5">
        <v>67</v>
      </c>
      <c r="C91" s="4" t="s">
        <v>34</v>
      </c>
      <c r="D91" s="4" t="s">
        <v>35</v>
      </c>
      <c r="E91" s="6">
        <f>IF(OR(Vazao_agua_LHP_oxi!I91="ND",Vazao_agua_LHP_comb!I91="ND"),0,1)</f>
        <v>1</v>
      </c>
      <c r="F91" s="4" t="s">
        <v>79</v>
      </c>
      <c r="J91" s="4" t="s">
        <v>25</v>
      </c>
      <c r="K91" s="9">
        <v>45342</v>
      </c>
      <c r="M91" s="9">
        <v>45342</v>
      </c>
    </row>
    <row r="92" spans="1:13">
      <c r="A92" s="1" t="s">
        <v>149</v>
      </c>
      <c r="B92" s="5">
        <v>68</v>
      </c>
      <c r="C92" s="4" t="s">
        <v>34</v>
      </c>
      <c r="D92" s="4" t="s">
        <v>35</v>
      </c>
      <c r="E92" s="6">
        <f>IF(OR(Vazao_agua_LHP_oxi!I92="ND",Vazao_agua_LHP_comb!I92="ND"),0,1)</f>
        <v>1</v>
      </c>
      <c r="F92" s="4" t="s">
        <v>79</v>
      </c>
      <c r="J92" s="4" t="s">
        <v>25</v>
      </c>
      <c r="K92" s="9">
        <v>45342</v>
      </c>
      <c r="M92" s="9">
        <v>45342</v>
      </c>
    </row>
    <row r="93" spans="1:13">
      <c r="A93" s="1" t="s">
        <v>150</v>
      </c>
      <c r="B93" s="5">
        <v>69</v>
      </c>
      <c r="C93" s="4" t="s">
        <v>34</v>
      </c>
      <c r="D93" s="4" t="s">
        <v>35</v>
      </c>
      <c r="E93" s="6">
        <f>IF(OR(Vazao_agua_LHP_oxi!I93="ND",Vazao_agua_LHP_comb!I93="ND"),0,1)</f>
        <v>1</v>
      </c>
      <c r="F93" s="4" t="s">
        <v>79</v>
      </c>
      <c r="J93" s="4" t="s">
        <v>25</v>
      </c>
      <c r="K93" s="9">
        <v>45342</v>
      </c>
      <c r="M93" s="9">
        <v>45342</v>
      </c>
    </row>
    <row r="94" spans="1:13">
      <c r="A94" s="1" t="s">
        <v>151</v>
      </c>
      <c r="B94" s="5">
        <v>70</v>
      </c>
      <c r="C94" s="4" t="s">
        <v>34</v>
      </c>
      <c r="D94" s="4" t="s">
        <v>35</v>
      </c>
      <c r="E94" s="6">
        <f>IF(OR(Vazao_agua_LHP_oxi!I94="ND",Vazao_agua_LHP_comb!I94="ND"),0,1)</f>
        <v>1</v>
      </c>
      <c r="F94" s="4" t="s">
        <v>79</v>
      </c>
      <c r="J94" s="4" t="s">
        <v>25</v>
      </c>
      <c r="K94" s="9">
        <v>45342</v>
      </c>
      <c r="M94" s="9">
        <v>45342</v>
      </c>
    </row>
    <row r="95" spans="1:13">
      <c r="A95" s="1" t="s">
        <v>152</v>
      </c>
      <c r="B95" s="5">
        <v>71</v>
      </c>
      <c r="C95" s="4" t="s">
        <v>34</v>
      </c>
      <c r="D95" s="4" t="s">
        <v>35</v>
      </c>
      <c r="E95" s="6">
        <f>IF(OR(Vazao_agua_LHP_oxi!I95="ND",Vazao_agua_LHP_comb!I95="ND"),0,1)</f>
        <v>1</v>
      </c>
      <c r="F95" s="4" t="s">
        <v>79</v>
      </c>
      <c r="J95" s="4" t="s">
        <v>25</v>
      </c>
      <c r="K95" s="9">
        <v>45342</v>
      </c>
      <c r="M95" s="9">
        <v>45342</v>
      </c>
    </row>
    <row r="96" spans="1:13">
      <c r="A96" s="1" t="s">
        <v>153</v>
      </c>
      <c r="B96" s="5">
        <v>72</v>
      </c>
      <c r="C96" s="4" t="s">
        <v>34</v>
      </c>
      <c r="D96" s="4" t="s">
        <v>35</v>
      </c>
      <c r="E96" s="6">
        <f>IF(OR(Vazao_agua_LHP_oxi!I96="ND",Vazao_agua_LHP_comb!I96="ND"),0,1)</f>
        <v>0</v>
      </c>
      <c r="F96" s="4" t="s">
        <v>79</v>
      </c>
      <c r="J96" s="12" t="s">
        <v>92</v>
      </c>
    </row>
    <row r="97" spans="1:13">
      <c r="A97" s="1" t="s">
        <v>154</v>
      </c>
      <c r="B97" s="5">
        <v>73</v>
      </c>
      <c r="C97" s="4" t="s">
        <v>34</v>
      </c>
      <c r="D97" s="4" t="s">
        <v>35</v>
      </c>
      <c r="E97" s="6">
        <f>IF(OR(Vazao_agua_LHP_oxi!I97="ND",Vazao_agua_LHP_comb!I97="ND"),0,1)</f>
        <v>0</v>
      </c>
      <c r="F97" s="4" t="s">
        <v>79</v>
      </c>
      <c r="J97" s="12" t="s">
        <v>92</v>
      </c>
    </row>
    <row r="98" spans="1:13">
      <c r="A98" s="1" t="s">
        <v>155</v>
      </c>
      <c r="B98" s="5">
        <v>74</v>
      </c>
      <c r="C98" s="4" t="s">
        <v>34</v>
      </c>
      <c r="D98" s="4" t="s">
        <v>35</v>
      </c>
      <c r="E98" s="6">
        <f>IF(OR(Vazao_agua_LHP_oxi!I98="ND",Vazao_agua_LHP_comb!I98="ND"),0,1)</f>
        <v>0</v>
      </c>
      <c r="F98" s="4" t="s">
        <v>79</v>
      </c>
      <c r="J98" s="12" t="s">
        <v>92</v>
      </c>
    </row>
    <row r="99" spans="1:13">
      <c r="A99" s="1" t="s">
        <v>156</v>
      </c>
      <c r="B99" s="5">
        <v>75</v>
      </c>
      <c r="C99" s="4" t="s">
        <v>34</v>
      </c>
      <c r="D99" s="4" t="s">
        <v>35</v>
      </c>
      <c r="E99" s="6">
        <f>IF(OR(Vazao_agua_LHP_oxi!I99="ND",Vazao_agua_LHP_comb!I99="ND"),0,1)</f>
        <v>1</v>
      </c>
      <c r="F99" s="4" t="s">
        <v>79</v>
      </c>
      <c r="J99" s="4" t="s">
        <v>25</v>
      </c>
      <c r="K99" s="9">
        <v>45342</v>
      </c>
      <c r="M99" s="9">
        <v>45342</v>
      </c>
    </row>
    <row r="100" spans="1:13">
      <c r="A100" s="1" t="s">
        <v>157</v>
      </c>
      <c r="B100" s="5">
        <v>76</v>
      </c>
      <c r="C100" s="4" t="s">
        <v>34</v>
      </c>
      <c r="D100" s="4" t="s">
        <v>35</v>
      </c>
      <c r="E100" s="6">
        <f>IF(OR(Vazao_agua_LHP_oxi!I100="ND",Vazao_agua_LHP_comb!I100="ND"),0,1)</f>
        <v>0</v>
      </c>
      <c r="F100" s="4" t="s">
        <v>79</v>
      </c>
      <c r="J100" s="13" t="s">
        <v>103</v>
      </c>
    </row>
    <row r="101" spans="1:13">
      <c r="A101" s="1" t="s">
        <v>158</v>
      </c>
      <c r="B101" s="5">
        <v>77</v>
      </c>
      <c r="C101" s="4" t="s">
        <v>34</v>
      </c>
      <c r="D101" s="4" t="s">
        <v>35</v>
      </c>
      <c r="E101" s="6">
        <f>IF(OR(Vazao_agua_LHP_oxi!I101="ND",Vazao_agua_LHP_comb!I101="ND"),0,1)</f>
        <v>1</v>
      </c>
      <c r="F101" s="4" t="s">
        <v>79</v>
      </c>
      <c r="J101" s="4" t="s">
        <v>25</v>
      </c>
      <c r="K101" s="9">
        <v>45342</v>
      </c>
      <c r="M101" s="9">
        <v>45342</v>
      </c>
    </row>
    <row r="102" spans="1:13">
      <c r="A102" s="1" t="s">
        <v>159</v>
      </c>
      <c r="B102" s="5">
        <v>78</v>
      </c>
      <c r="C102" s="4" t="s">
        <v>34</v>
      </c>
      <c r="D102" s="4" t="s">
        <v>35</v>
      </c>
      <c r="E102" s="6">
        <f>IF(OR(Vazao_agua_LHP_oxi!I102="ND",Vazao_agua_LHP_comb!I102="ND"),0,1)</f>
        <v>1</v>
      </c>
      <c r="F102" s="4" t="s">
        <v>79</v>
      </c>
      <c r="J102" s="4" t="s">
        <v>25</v>
      </c>
      <c r="K102" s="9">
        <v>45342</v>
      </c>
      <c r="M102" s="9">
        <v>45342</v>
      </c>
    </row>
    <row r="103" spans="1:13">
      <c r="A103" s="1" t="s">
        <v>160</v>
      </c>
      <c r="B103" s="5">
        <v>79</v>
      </c>
      <c r="C103" s="4" t="s">
        <v>34</v>
      </c>
      <c r="D103" s="4" t="s">
        <v>35</v>
      </c>
      <c r="E103" s="6">
        <f>IF(OR(Vazao_agua_LHP_oxi!I103="ND",Vazao_agua_LHP_comb!I103="ND"),0,1)</f>
        <v>1</v>
      </c>
      <c r="F103" s="4" t="s">
        <v>79</v>
      </c>
      <c r="J103" s="4" t="s">
        <v>25</v>
      </c>
      <c r="K103" s="9">
        <v>45342</v>
      </c>
      <c r="M103" s="9">
        <v>45342</v>
      </c>
    </row>
    <row r="104" spans="1:13">
      <c r="A104" s="1" t="s">
        <v>161</v>
      </c>
      <c r="B104" s="5">
        <v>80</v>
      </c>
      <c r="C104" s="4" t="s">
        <v>34</v>
      </c>
      <c r="D104" s="4" t="s">
        <v>35</v>
      </c>
      <c r="E104" s="6">
        <f>IF(OR(Vazao_agua_LHP_oxi!I104="ND",Vazao_agua_LHP_comb!I104="ND"),0,1)</f>
        <v>1</v>
      </c>
      <c r="F104" s="4" t="s">
        <v>79</v>
      </c>
      <c r="J104" s="4" t="s">
        <v>25</v>
      </c>
      <c r="K104" s="9">
        <v>45342</v>
      </c>
      <c r="M104" s="9">
        <v>45342</v>
      </c>
    </row>
    <row r="105" spans="1:13">
      <c r="A105" s="1" t="s">
        <v>162</v>
      </c>
      <c r="B105" s="5">
        <v>81</v>
      </c>
      <c r="C105" s="4" t="s">
        <v>34</v>
      </c>
      <c r="D105" s="4" t="s">
        <v>35</v>
      </c>
      <c r="E105" s="6">
        <f>IF(OR(Vazao_agua_LHP_oxi!I105="ND",Vazao_agua_LHP_comb!I105="ND"),0,1)</f>
        <v>1</v>
      </c>
      <c r="F105" s="4" t="s">
        <v>79</v>
      </c>
      <c r="J105" s="4" t="s">
        <v>25</v>
      </c>
      <c r="K105" s="9">
        <v>45337</v>
      </c>
      <c r="M105" s="9">
        <v>45337</v>
      </c>
    </row>
    <row r="106" spans="1:13">
      <c r="A106" s="1" t="s">
        <v>163</v>
      </c>
      <c r="B106" s="5">
        <v>82</v>
      </c>
      <c r="C106" s="4" t="s">
        <v>34</v>
      </c>
      <c r="D106" s="4" t="s">
        <v>35</v>
      </c>
      <c r="E106" s="6">
        <f>IF(OR(Vazao_agua_LHP_oxi!I106="ND",Vazao_agua_LHP_comb!I106="ND"),0,1)</f>
        <v>1</v>
      </c>
      <c r="F106" s="4" t="s">
        <v>79</v>
      </c>
      <c r="J106" s="4" t="s">
        <v>25</v>
      </c>
      <c r="K106" s="9">
        <v>45337</v>
      </c>
      <c r="M106" s="9">
        <v>45337</v>
      </c>
    </row>
    <row r="107" spans="1:13">
      <c r="A107" s="1" t="s">
        <v>164</v>
      </c>
      <c r="B107" s="5">
        <v>83</v>
      </c>
      <c r="C107" s="4" t="s">
        <v>34</v>
      </c>
      <c r="D107" s="4" t="s">
        <v>35</v>
      </c>
      <c r="E107" s="6">
        <f>IF(OR(Vazao_agua_LHP_oxi!I107="ND",Vazao_agua_LHP_comb!I107="ND"),0,1)</f>
        <v>0</v>
      </c>
      <c r="F107" s="4" t="s">
        <v>79</v>
      </c>
      <c r="J107" s="13" t="s">
        <v>103</v>
      </c>
    </row>
    <row r="108" spans="1:13">
      <c r="A108" s="1" t="s">
        <v>165</v>
      </c>
      <c r="B108" s="5">
        <v>84</v>
      </c>
      <c r="C108" s="4" t="s">
        <v>34</v>
      </c>
      <c r="D108" s="4" t="s">
        <v>35</v>
      </c>
      <c r="E108" s="6">
        <f>IF(OR(Vazao_agua_LHP_oxi!I108="ND",Vazao_agua_LHP_comb!I108="ND"),0,1)</f>
        <v>1</v>
      </c>
      <c r="F108" s="4" t="s">
        <v>79</v>
      </c>
      <c r="J108" s="4" t="s">
        <v>25</v>
      </c>
      <c r="K108" s="9">
        <v>45337</v>
      </c>
      <c r="M108" s="9">
        <v>45337</v>
      </c>
    </row>
    <row r="109" spans="1:13">
      <c r="A109" s="1" t="s">
        <v>166</v>
      </c>
      <c r="B109" s="5">
        <v>85</v>
      </c>
      <c r="C109" s="4" t="s">
        <v>34</v>
      </c>
      <c r="D109" s="4" t="s">
        <v>35</v>
      </c>
      <c r="E109" s="6">
        <f>IF(OR(Vazao_agua_LHP_oxi!I109="ND",Vazao_agua_LHP_comb!I109="ND"),0,1)</f>
        <v>1</v>
      </c>
      <c r="F109" s="4" t="s">
        <v>79</v>
      </c>
      <c r="J109" s="4" t="s">
        <v>25</v>
      </c>
      <c r="K109" s="9">
        <v>45337</v>
      </c>
      <c r="M109" s="9">
        <v>45337</v>
      </c>
    </row>
    <row r="110" spans="1:13">
      <c r="A110" s="1" t="s">
        <v>167</v>
      </c>
      <c r="B110" s="5">
        <v>86</v>
      </c>
      <c r="C110" s="4" t="s">
        <v>34</v>
      </c>
      <c r="D110" s="4" t="s">
        <v>35</v>
      </c>
      <c r="E110" s="6">
        <f>IF(OR(Vazao_agua_LHP_oxi!I110="ND",Vazao_agua_LHP_comb!I110="ND"),0,1)</f>
        <v>1</v>
      </c>
      <c r="F110" s="4" t="s">
        <v>79</v>
      </c>
      <c r="J110" s="4" t="s">
        <v>25</v>
      </c>
      <c r="K110" s="9">
        <v>45337</v>
      </c>
      <c r="M110" s="9">
        <v>45337</v>
      </c>
    </row>
    <row r="111" spans="1:13">
      <c r="A111" s="1" t="s">
        <v>168</v>
      </c>
      <c r="B111" s="5">
        <v>87</v>
      </c>
      <c r="C111" s="4" t="s">
        <v>34</v>
      </c>
      <c r="D111" s="4" t="s">
        <v>35</v>
      </c>
      <c r="E111" s="6">
        <f>IF(OR(Vazao_agua_LHP_oxi!I111="ND",Vazao_agua_LHP_comb!I111="ND"),0,1)</f>
        <v>1</v>
      </c>
      <c r="F111" s="4" t="s">
        <v>79</v>
      </c>
      <c r="J111" s="4" t="s">
        <v>25</v>
      </c>
      <c r="K111" s="9">
        <v>45337</v>
      </c>
      <c r="M111" s="9">
        <v>45337</v>
      </c>
    </row>
    <row r="112" spans="1:13">
      <c r="A112" s="1" t="s">
        <v>169</v>
      </c>
      <c r="B112" s="5">
        <v>88</v>
      </c>
      <c r="C112" s="4" t="s">
        <v>34</v>
      </c>
      <c r="D112" s="4" t="s">
        <v>35</v>
      </c>
      <c r="E112" s="6">
        <f>IF(OR(Vazao_agua_LHP_oxi!I112="ND",Vazao_agua_LHP_comb!I112="ND"),0,1)</f>
        <v>1</v>
      </c>
      <c r="F112" s="4" t="s">
        <v>79</v>
      </c>
      <c r="J112" s="4" t="s">
        <v>25</v>
      </c>
      <c r="K112" s="9">
        <v>45337</v>
      </c>
      <c r="M112" s="9">
        <v>45337</v>
      </c>
    </row>
    <row r="113" spans="1:13">
      <c r="A113" s="1" t="s">
        <v>170</v>
      </c>
      <c r="B113" s="5">
        <v>89</v>
      </c>
      <c r="C113" s="4" t="s">
        <v>34</v>
      </c>
      <c r="D113" s="4" t="s">
        <v>35</v>
      </c>
      <c r="E113" s="6">
        <v>0</v>
      </c>
      <c r="F113" s="4" t="s">
        <v>79</v>
      </c>
      <c r="J113" s="4" t="s">
        <v>171</v>
      </c>
      <c r="K113" s="9">
        <v>45337</v>
      </c>
      <c r="M113" s="9">
        <v>45337</v>
      </c>
    </row>
    <row r="114" spans="1:13">
      <c r="A114" s="1" t="s">
        <v>172</v>
      </c>
      <c r="B114" s="5">
        <v>90</v>
      </c>
      <c r="C114" s="4" t="s">
        <v>34</v>
      </c>
      <c r="D114" s="4" t="s">
        <v>35</v>
      </c>
      <c r="E114" s="6">
        <f>IF(OR(Vazao_agua_LHP_oxi!I114="ND",Vazao_agua_LHP_comb!I114="ND"),0,1)</f>
        <v>1</v>
      </c>
      <c r="F114" s="4" t="s">
        <v>79</v>
      </c>
      <c r="J114" s="4" t="s">
        <v>25</v>
      </c>
      <c r="K114" s="9">
        <v>45337</v>
      </c>
      <c r="M114" s="9">
        <v>45337</v>
      </c>
    </row>
    <row r="115" spans="1:13">
      <c r="A115" s="1" t="s">
        <v>173</v>
      </c>
      <c r="B115" s="5">
        <v>91</v>
      </c>
      <c r="C115" s="4" t="s">
        <v>34</v>
      </c>
      <c r="D115" s="4" t="s">
        <v>35</v>
      </c>
      <c r="E115" s="6">
        <f>IF(OR(Vazao_agua_LHP_oxi!I115="ND",Vazao_agua_LHP_comb!I115="ND"),0,1)</f>
        <v>1</v>
      </c>
      <c r="F115" s="4" t="s">
        <v>79</v>
      </c>
      <c r="J115" s="4" t="s">
        <v>25</v>
      </c>
      <c r="K115" s="9">
        <v>45342</v>
      </c>
      <c r="M115" s="9">
        <v>45342</v>
      </c>
    </row>
    <row r="116" spans="1:13">
      <c r="A116" s="1" t="s">
        <v>174</v>
      </c>
      <c r="B116" s="5">
        <v>92</v>
      </c>
      <c r="C116" s="4" t="s">
        <v>34</v>
      </c>
      <c r="D116" s="4" t="s">
        <v>35</v>
      </c>
      <c r="E116" s="6">
        <f>IF(OR(Vazao_agua_LHP_oxi!I116="ND",Vazao_agua_LHP_comb!I116="ND"),0,1)</f>
        <v>1</v>
      </c>
      <c r="F116" s="4" t="s">
        <v>79</v>
      </c>
      <c r="J116" s="4" t="s">
        <v>25</v>
      </c>
      <c r="K116" s="9">
        <v>45342</v>
      </c>
      <c r="M116" s="9">
        <v>45342</v>
      </c>
    </row>
    <row r="117" spans="1:13">
      <c r="A117" s="1" t="s">
        <v>175</v>
      </c>
      <c r="B117" s="5">
        <v>93</v>
      </c>
      <c r="C117" s="4" t="s">
        <v>34</v>
      </c>
      <c r="D117" s="4" t="s">
        <v>35</v>
      </c>
      <c r="E117" s="6">
        <f>IF(OR(Vazao_agua_LHP_oxi!I117="ND",Vazao_agua_LHP_comb!I117="ND"),0,1)</f>
        <v>1</v>
      </c>
      <c r="F117" s="4" t="s">
        <v>79</v>
      </c>
      <c r="J117" s="4" t="s">
        <v>25</v>
      </c>
      <c r="K117" s="9">
        <v>45342</v>
      </c>
      <c r="M117" s="9">
        <v>45342</v>
      </c>
    </row>
    <row r="118" spans="1:13">
      <c r="A118" s="1" t="s">
        <v>176</v>
      </c>
      <c r="B118" s="5">
        <v>94</v>
      </c>
      <c r="C118" s="4" t="s">
        <v>34</v>
      </c>
      <c r="D118" s="4" t="s">
        <v>35</v>
      </c>
      <c r="E118" s="6">
        <f>IF(OR(Vazao_agua_LHP_oxi!I118="ND",Vazao_agua_LHP_comb!I118="ND"),0,1)</f>
        <v>1</v>
      </c>
      <c r="F118" s="4" t="s">
        <v>79</v>
      </c>
      <c r="J118" s="4" t="s">
        <v>25</v>
      </c>
      <c r="K118" s="9">
        <v>45337</v>
      </c>
      <c r="M118" s="9">
        <v>45337</v>
      </c>
    </row>
    <row r="119" spans="1:13">
      <c r="A119" s="1" t="s">
        <v>177</v>
      </c>
      <c r="B119" s="5">
        <v>95</v>
      </c>
      <c r="C119" s="4" t="s">
        <v>34</v>
      </c>
      <c r="D119" s="4" t="s">
        <v>35</v>
      </c>
      <c r="E119" s="6">
        <f>IF(OR(Vazao_agua_LHP_oxi!I119="ND",Vazao_agua_LHP_comb!I119="ND"),0,1)</f>
        <v>1</v>
      </c>
      <c r="F119" s="4" t="s">
        <v>79</v>
      </c>
      <c r="J119" s="4" t="s">
        <v>25</v>
      </c>
      <c r="K119" s="9">
        <v>45342</v>
      </c>
      <c r="M119" s="9">
        <v>45342</v>
      </c>
    </row>
    <row r="120" spans="1:13">
      <c r="A120" s="1" t="s">
        <v>178</v>
      </c>
      <c r="B120" s="5">
        <v>96</v>
      </c>
      <c r="C120" s="4" t="s">
        <v>34</v>
      </c>
      <c r="D120" s="4" t="s">
        <v>35</v>
      </c>
      <c r="E120" s="6">
        <f>IF(OR(Vazao_agua_LHP_oxi!I120="ND",Vazao_agua_LHP_comb!I120="ND"),0,1)</f>
        <v>1</v>
      </c>
      <c r="F120" s="4" t="s">
        <v>79</v>
      </c>
      <c r="J120" s="4" t="s">
        <v>25</v>
      </c>
      <c r="K120" s="9">
        <v>45342</v>
      </c>
      <c r="M120" s="9">
        <v>45342</v>
      </c>
    </row>
    <row r="121" spans="1:13">
      <c r="A121" s="1" t="s">
        <v>179</v>
      </c>
      <c r="B121" s="5">
        <v>97</v>
      </c>
      <c r="C121" s="4" t="s">
        <v>34</v>
      </c>
      <c r="D121" s="4" t="s">
        <v>35</v>
      </c>
      <c r="E121" s="6">
        <f>IF(OR(Vazao_agua_LHP_oxi!I121="ND",Vazao_agua_LHP_comb!I121="ND"),0,1)</f>
        <v>1</v>
      </c>
      <c r="F121" s="4" t="s">
        <v>79</v>
      </c>
      <c r="J121" s="4" t="s">
        <v>25</v>
      </c>
      <c r="K121" s="9">
        <v>45342</v>
      </c>
      <c r="M121" s="9">
        <v>45342</v>
      </c>
    </row>
    <row r="122" spans="1:13">
      <c r="A122" s="1" t="s">
        <v>180</v>
      </c>
      <c r="B122" s="5">
        <v>98</v>
      </c>
      <c r="C122" s="4" t="s">
        <v>34</v>
      </c>
      <c r="D122" s="4" t="s">
        <v>35</v>
      </c>
      <c r="E122" s="6">
        <f>IF(OR(Vazao_agua_LHP_oxi!I122="ND",Vazao_agua_LHP_comb!I122="ND"),0,1)</f>
        <v>0</v>
      </c>
      <c r="F122" s="4" t="s">
        <v>79</v>
      </c>
      <c r="J122" s="12" t="s">
        <v>92</v>
      </c>
    </row>
    <row r="123" spans="1:13">
      <c r="A123" s="1" t="s">
        <v>181</v>
      </c>
      <c r="B123" s="5">
        <v>99</v>
      </c>
      <c r="C123" s="4" t="s">
        <v>34</v>
      </c>
      <c r="D123" s="4" t="s">
        <v>35</v>
      </c>
      <c r="E123" s="6">
        <f>IF(OR(Vazao_agua_LHP_oxi!I123="ND",Vazao_agua_LHP_comb!I123="ND"),0,1)</f>
        <v>1</v>
      </c>
      <c r="F123" s="4" t="s">
        <v>79</v>
      </c>
      <c r="J123" s="4" t="s">
        <v>25</v>
      </c>
      <c r="K123" s="9">
        <v>45342</v>
      </c>
      <c r="M123" s="9">
        <v>45342</v>
      </c>
    </row>
    <row r="124" spans="1:13">
      <c r="A124" s="1" t="s">
        <v>182</v>
      </c>
      <c r="B124" s="5">
        <v>100</v>
      </c>
      <c r="C124" s="4" t="s">
        <v>34</v>
      </c>
      <c r="D124" s="4" t="s">
        <v>35</v>
      </c>
      <c r="E124" s="6">
        <f>IF(OR(Vazao_agua_LHP_oxi!I124="ND",Vazao_agua_LHP_comb!I124="ND"),0,1)</f>
        <v>1</v>
      </c>
      <c r="F124" s="4" t="s">
        <v>79</v>
      </c>
      <c r="J124" s="4" t="s">
        <v>25</v>
      </c>
      <c r="K124" s="9">
        <v>45342</v>
      </c>
      <c r="M124" s="9">
        <v>45342</v>
      </c>
    </row>
    <row r="125" spans="1:13">
      <c r="A125" s="1" t="s">
        <v>183</v>
      </c>
      <c r="B125" s="5">
        <v>101</v>
      </c>
      <c r="C125" s="4" t="s">
        <v>34</v>
      </c>
      <c r="D125" s="4" t="s">
        <v>35</v>
      </c>
      <c r="E125" s="6">
        <f>IF(OR(Vazao_agua_LHP_oxi!I125="ND",Vazao_agua_LHP_comb!I125="ND"),0,1)</f>
        <v>1</v>
      </c>
      <c r="F125" s="4" t="s">
        <v>79</v>
      </c>
      <c r="J125" s="4" t="s">
        <v>25</v>
      </c>
      <c r="K125" s="11">
        <f t="shared" ref="K125:K138" si="2">DATE(2024,3,7)</f>
        <v>45358</v>
      </c>
      <c r="M125" s="11">
        <f t="shared" ref="M125:M138" si="3">DATE(2024,3,7)</f>
        <v>45358</v>
      </c>
    </row>
    <row r="126" spans="1:13">
      <c r="A126" s="1" t="s">
        <v>184</v>
      </c>
      <c r="B126" s="5">
        <v>102</v>
      </c>
      <c r="C126" s="4" t="s">
        <v>34</v>
      </c>
      <c r="D126" s="4" t="s">
        <v>35</v>
      </c>
      <c r="E126" s="6">
        <f>IF(OR(Vazao_agua_LHP_oxi!I126="ND",Vazao_agua_LHP_comb!I126="ND"),0,1)</f>
        <v>1</v>
      </c>
      <c r="F126" s="4" t="s">
        <v>79</v>
      </c>
      <c r="J126" s="4" t="s">
        <v>25</v>
      </c>
      <c r="K126" s="11">
        <f t="shared" si="2"/>
        <v>45358</v>
      </c>
      <c r="M126" s="11">
        <f t="shared" si="3"/>
        <v>45358</v>
      </c>
    </row>
    <row r="127" spans="1:13">
      <c r="A127" s="1" t="s">
        <v>185</v>
      </c>
      <c r="B127" s="5">
        <v>103</v>
      </c>
      <c r="C127" s="4" t="s">
        <v>34</v>
      </c>
      <c r="D127" s="4" t="s">
        <v>35</v>
      </c>
      <c r="E127" s="6">
        <f>IF(OR(Vazao_agua_LHP_oxi!I127="ND",Vazao_agua_LHP_comb!I127="ND"),0,1)</f>
        <v>1</v>
      </c>
      <c r="F127" s="4" t="s">
        <v>79</v>
      </c>
      <c r="J127" s="4" t="s">
        <v>25</v>
      </c>
      <c r="K127" s="11">
        <f t="shared" si="2"/>
        <v>45358</v>
      </c>
      <c r="M127" s="11">
        <f t="shared" si="3"/>
        <v>45358</v>
      </c>
    </row>
    <row r="128" spans="1:13">
      <c r="A128" s="1" t="s">
        <v>186</v>
      </c>
      <c r="B128" s="5">
        <v>104</v>
      </c>
      <c r="C128" s="4" t="s">
        <v>34</v>
      </c>
      <c r="D128" s="4" t="s">
        <v>35</v>
      </c>
      <c r="E128" s="6">
        <f>IF(OR(Vazao_agua_LHP_oxi!I128="ND",Vazao_agua_LHP_comb!I128="ND"),0,1)</f>
        <v>1</v>
      </c>
      <c r="F128" s="4" t="s">
        <v>79</v>
      </c>
      <c r="J128" s="4" t="s">
        <v>25</v>
      </c>
      <c r="K128" s="11">
        <f t="shared" si="2"/>
        <v>45358</v>
      </c>
      <c r="M128" s="11">
        <f t="shared" si="3"/>
        <v>45358</v>
      </c>
    </row>
    <row r="129" spans="1:13">
      <c r="A129" s="1" t="s">
        <v>187</v>
      </c>
      <c r="B129" s="5">
        <v>105</v>
      </c>
      <c r="C129" s="4" t="s">
        <v>34</v>
      </c>
      <c r="D129" s="4" t="s">
        <v>35</v>
      </c>
      <c r="E129" s="6">
        <f>IF(OR(Vazao_agua_LHP_oxi!I129="ND",Vazao_agua_LHP_comb!I129="ND"),0,1)</f>
        <v>1</v>
      </c>
      <c r="F129" s="4" t="s">
        <v>79</v>
      </c>
      <c r="J129" s="4" t="s">
        <v>25</v>
      </c>
      <c r="K129" s="11">
        <f t="shared" si="2"/>
        <v>45358</v>
      </c>
      <c r="M129" s="11">
        <f t="shared" si="3"/>
        <v>45358</v>
      </c>
    </row>
    <row r="130" spans="1:13">
      <c r="A130" s="1" t="s">
        <v>188</v>
      </c>
      <c r="B130" s="5">
        <v>106</v>
      </c>
      <c r="C130" s="4" t="s">
        <v>34</v>
      </c>
      <c r="D130" s="4" t="s">
        <v>35</v>
      </c>
      <c r="E130" s="6">
        <f>IF(OR(Vazao_agua_LHP_oxi!I130="ND",Vazao_agua_LHP_comb!I130="ND"),0,1)</f>
        <v>1</v>
      </c>
      <c r="F130" s="4" t="s">
        <v>79</v>
      </c>
      <c r="J130" s="4" t="s">
        <v>25</v>
      </c>
      <c r="K130" s="11">
        <f t="shared" si="2"/>
        <v>45358</v>
      </c>
      <c r="M130" s="11">
        <f t="shared" si="3"/>
        <v>45358</v>
      </c>
    </row>
    <row r="131" spans="1:13">
      <c r="A131" s="1" t="s">
        <v>189</v>
      </c>
      <c r="B131" s="5">
        <v>107</v>
      </c>
      <c r="C131" s="4" t="s">
        <v>34</v>
      </c>
      <c r="D131" s="4" t="s">
        <v>35</v>
      </c>
      <c r="E131" s="6">
        <f>IF(OR(Vazao_agua_LHP_oxi!I131="ND",Vazao_agua_LHP_comb!I131="ND"),0,1)</f>
        <v>1</v>
      </c>
      <c r="F131" s="4" t="s">
        <v>79</v>
      </c>
      <c r="J131" s="4" t="s">
        <v>25</v>
      </c>
      <c r="K131" s="11">
        <f t="shared" si="2"/>
        <v>45358</v>
      </c>
      <c r="M131" s="11">
        <f t="shared" si="3"/>
        <v>45358</v>
      </c>
    </row>
    <row r="132" spans="1:13">
      <c r="A132" s="1" t="s">
        <v>190</v>
      </c>
      <c r="B132" s="5">
        <v>108</v>
      </c>
      <c r="C132" s="4" t="s">
        <v>34</v>
      </c>
      <c r="D132" s="4" t="s">
        <v>35</v>
      </c>
      <c r="E132" s="6">
        <f>IF(OR(Vazao_agua_LHP_oxi!I132="ND",Vazao_agua_LHP_comb!I132="ND"),0,1)</f>
        <v>1</v>
      </c>
      <c r="F132" s="4" t="s">
        <v>79</v>
      </c>
      <c r="J132" s="4" t="s">
        <v>25</v>
      </c>
      <c r="K132" s="11">
        <f t="shared" si="2"/>
        <v>45358</v>
      </c>
      <c r="M132" s="11">
        <f t="shared" si="3"/>
        <v>45358</v>
      </c>
    </row>
    <row r="133" spans="1:13">
      <c r="A133" s="1" t="s">
        <v>191</v>
      </c>
      <c r="B133" s="5">
        <v>109</v>
      </c>
      <c r="C133" s="4" t="s">
        <v>34</v>
      </c>
      <c r="D133" s="4" t="s">
        <v>35</v>
      </c>
      <c r="E133" s="6">
        <f>IF(OR(Vazao_agua_LHP_oxi!I133="ND",Vazao_agua_LHP_comb!I133="ND"),0,1)</f>
        <v>1</v>
      </c>
      <c r="F133" s="4" t="s">
        <v>79</v>
      </c>
      <c r="J133" s="4" t="s">
        <v>25</v>
      </c>
      <c r="K133" s="11">
        <f t="shared" si="2"/>
        <v>45358</v>
      </c>
      <c r="M133" s="11">
        <f t="shared" si="3"/>
        <v>45358</v>
      </c>
    </row>
    <row r="134" spans="1:13">
      <c r="A134" s="1" t="s">
        <v>192</v>
      </c>
      <c r="B134" s="5">
        <v>110</v>
      </c>
      <c r="C134" s="4" t="s">
        <v>34</v>
      </c>
      <c r="D134" s="4" t="s">
        <v>35</v>
      </c>
      <c r="E134" s="6">
        <f>IF(OR(Vazao_agua_LHP_oxi!I134="ND",Vazao_agua_LHP_comb!I134="ND"),0,1)</f>
        <v>1</v>
      </c>
      <c r="F134" s="4" t="s">
        <v>79</v>
      </c>
      <c r="J134" s="4" t="s">
        <v>25</v>
      </c>
      <c r="K134" s="11">
        <f t="shared" si="2"/>
        <v>45358</v>
      </c>
      <c r="M134" s="11">
        <f t="shared" si="3"/>
        <v>45358</v>
      </c>
    </row>
    <row r="135" spans="1:13">
      <c r="A135" s="1" t="s">
        <v>193</v>
      </c>
      <c r="B135" s="5">
        <v>111</v>
      </c>
      <c r="C135" s="4" t="s">
        <v>34</v>
      </c>
      <c r="D135" s="4" t="s">
        <v>35</v>
      </c>
      <c r="E135" s="6">
        <f>IF(OR(Vazao_agua_LHP_oxi!I135="ND",Vazao_agua_LHP_comb!I135="ND"),0,1)</f>
        <v>1</v>
      </c>
      <c r="F135" s="4" t="s">
        <v>79</v>
      </c>
      <c r="J135" s="4" t="s">
        <v>25</v>
      </c>
      <c r="K135" s="11">
        <f t="shared" si="2"/>
        <v>45358</v>
      </c>
      <c r="M135" s="11">
        <f t="shared" si="3"/>
        <v>45358</v>
      </c>
    </row>
    <row r="136" spans="1:13">
      <c r="A136" s="1" t="s">
        <v>194</v>
      </c>
      <c r="B136" s="5">
        <v>112</v>
      </c>
      <c r="C136" s="4" t="s">
        <v>34</v>
      </c>
      <c r="D136" s="4" t="s">
        <v>35</v>
      </c>
      <c r="E136" s="6">
        <f>IF(OR(Vazao_agua_LHP_oxi!I136="ND",Vazao_agua_LHP_comb!I136="ND"),0,1)</f>
        <v>1</v>
      </c>
      <c r="F136" s="4" t="s">
        <v>79</v>
      </c>
      <c r="J136" s="4" t="s">
        <v>25</v>
      </c>
      <c r="K136" s="11">
        <f t="shared" si="2"/>
        <v>45358</v>
      </c>
      <c r="M136" s="11">
        <f t="shared" si="3"/>
        <v>45358</v>
      </c>
    </row>
    <row r="137" spans="1:13">
      <c r="A137" s="1" t="s">
        <v>195</v>
      </c>
      <c r="B137" s="5">
        <v>113</v>
      </c>
      <c r="C137" s="4" t="s">
        <v>34</v>
      </c>
      <c r="D137" s="4" t="s">
        <v>35</v>
      </c>
      <c r="E137" s="6">
        <f>IF(OR(Vazao_agua_LHP_oxi!I137="ND",Vazao_agua_LHP_comb!I137="ND"),0,1)</f>
        <v>1</v>
      </c>
      <c r="F137" s="4" t="s">
        <v>79</v>
      </c>
      <c r="J137" s="4" t="s">
        <v>25</v>
      </c>
      <c r="K137" s="11">
        <f t="shared" si="2"/>
        <v>45358</v>
      </c>
      <c r="M137" s="11">
        <f t="shared" si="3"/>
        <v>45358</v>
      </c>
    </row>
    <row r="138" spans="1:13">
      <c r="A138" s="1" t="s">
        <v>196</v>
      </c>
      <c r="B138" s="5">
        <v>114</v>
      </c>
      <c r="C138" s="4" t="s">
        <v>34</v>
      </c>
      <c r="D138" s="4" t="s">
        <v>35</v>
      </c>
      <c r="E138" s="6">
        <f>IF(OR(Vazao_agua_LHP_oxi!I138="ND",Vazao_agua_LHP_comb!I138="ND"),0,1)</f>
        <v>1</v>
      </c>
      <c r="F138" s="4" t="s">
        <v>79</v>
      </c>
      <c r="J138" s="4" t="s">
        <v>25</v>
      </c>
      <c r="K138" s="11">
        <f t="shared" si="2"/>
        <v>45358</v>
      </c>
      <c r="M138" s="11">
        <f t="shared" si="3"/>
        <v>45358</v>
      </c>
    </row>
    <row r="139" spans="1:13">
      <c r="A139" s="1" t="s">
        <v>197</v>
      </c>
      <c r="B139" s="5">
        <v>115</v>
      </c>
      <c r="C139" s="4" t="s">
        <v>34</v>
      </c>
      <c r="D139" s="4" t="s">
        <v>35</v>
      </c>
      <c r="E139" s="6">
        <f>IF(OR(Vazao_agua_LHP_oxi!I139="ND",Vazao_agua_LHP_comb!I139="ND"),0,1)</f>
        <v>1</v>
      </c>
      <c r="F139" s="4" t="s">
        <v>79</v>
      </c>
      <c r="J139" s="4" t="s">
        <v>25</v>
      </c>
      <c r="K139" s="11">
        <f t="shared" ref="K139:K154" si="4">DATE(2024,3,8)</f>
        <v>45359</v>
      </c>
      <c r="M139" s="11">
        <f t="shared" ref="M139:M154" si="5">DATE(2024,3,8)</f>
        <v>45359</v>
      </c>
    </row>
    <row r="140" spans="1:13">
      <c r="A140" s="1" t="s">
        <v>198</v>
      </c>
      <c r="B140" s="5">
        <v>116</v>
      </c>
      <c r="C140" s="4" t="s">
        <v>34</v>
      </c>
      <c r="D140" s="4" t="s">
        <v>35</v>
      </c>
      <c r="E140" s="6">
        <f>IF(OR(Vazao_agua_LHP_oxi!I140="ND",Vazao_agua_LHP_comb!I140="ND"),0,1)</f>
        <v>1</v>
      </c>
      <c r="F140" s="4" t="s">
        <v>79</v>
      </c>
      <c r="J140" s="4" t="s">
        <v>25</v>
      </c>
      <c r="K140" s="11">
        <f t="shared" si="4"/>
        <v>45359</v>
      </c>
      <c r="M140" s="11">
        <f t="shared" si="5"/>
        <v>45359</v>
      </c>
    </row>
    <row r="141" spans="1:13">
      <c r="A141" s="1" t="s">
        <v>199</v>
      </c>
      <c r="B141" s="5">
        <v>117</v>
      </c>
      <c r="C141" s="4" t="s">
        <v>34</v>
      </c>
      <c r="D141" s="4" t="s">
        <v>35</v>
      </c>
      <c r="E141" s="6">
        <f>IF(OR(Vazao_agua_LHP_oxi!I141="ND",Vazao_agua_LHP_comb!I141="ND"),0,1)</f>
        <v>1</v>
      </c>
      <c r="F141" s="4" t="s">
        <v>79</v>
      </c>
      <c r="J141" s="4" t="s">
        <v>25</v>
      </c>
      <c r="K141" s="11">
        <f t="shared" si="4"/>
        <v>45359</v>
      </c>
      <c r="M141" s="11">
        <f t="shared" si="5"/>
        <v>45359</v>
      </c>
    </row>
    <row r="142" spans="1:13">
      <c r="A142" s="1" t="s">
        <v>200</v>
      </c>
      <c r="B142" s="5">
        <v>118</v>
      </c>
      <c r="C142" s="4" t="s">
        <v>34</v>
      </c>
      <c r="D142" s="4" t="s">
        <v>35</v>
      </c>
      <c r="E142" s="6">
        <f>IF(OR(Vazao_agua_LHP_oxi!I142="ND",Vazao_agua_LHP_comb!I142="ND"),0,1)</f>
        <v>1</v>
      </c>
      <c r="F142" s="4" t="s">
        <v>79</v>
      </c>
      <c r="J142" s="4" t="s">
        <v>25</v>
      </c>
      <c r="K142" s="11">
        <f t="shared" si="4"/>
        <v>45359</v>
      </c>
      <c r="M142" s="11">
        <f t="shared" si="5"/>
        <v>45359</v>
      </c>
    </row>
    <row r="143" spans="1:13">
      <c r="A143" s="1" t="s">
        <v>201</v>
      </c>
      <c r="B143" s="5">
        <v>119</v>
      </c>
      <c r="C143" s="4" t="s">
        <v>34</v>
      </c>
      <c r="D143" s="4" t="s">
        <v>35</v>
      </c>
      <c r="E143" s="6">
        <f>IF(OR(Vazao_agua_LHP_oxi!I143="ND",Vazao_agua_LHP_comb!I143="ND"),0,1)</f>
        <v>1</v>
      </c>
      <c r="F143" s="4" t="s">
        <v>79</v>
      </c>
      <c r="J143" s="4" t="s">
        <v>25</v>
      </c>
      <c r="K143" s="11">
        <f t="shared" si="4"/>
        <v>45359</v>
      </c>
      <c r="M143" s="11">
        <f t="shared" si="5"/>
        <v>45359</v>
      </c>
    </row>
    <row r="144" spans="1:13">
      <c r="A144" s="1" t="s">
        <v>202</v>
      </c>
      <c r="B144" s="5">
        <v>120</v>
      </c>
      <c r="C144" s="4" t="s">
        <v>34</v>
      </c>
      <c r="D144" s="4" t="s">
        <v>35</v>
      </c>
      <c r="E144" s="6">
        <f>IF(OR(Vazao_agua_LHP_oxi!I144="ND",Vazao_agua_LHP_comb!I144="ND"),0,1)</f>
        <v>1</v>
      </c>
      <c r="F144" s="4" t="s">
        <v>79</v>
      </c>
      <c r="J144" s="4" t="s">
        <v>25</v>
      </c>
      <c r="K144" s="11">
        <f t="shared" si="4"/>
        <v>45359</v>
      </c>
      <c r="M144" s="11">
        <f t="shared" si="5"/>
        <v>45359</v>
      </c>
    </row>
    <row r="145" spans="1:13">
      <c r="A145" s="1" t="s">
        <v>203</v>
      </c>
      <c r="B145" s="5">
        <v>121</v>
      </c>
      <c r="C145" s="4" t="s">
        <v>34</v>
      </c>
      <c r="D145" s="4" t="s">
        <v>35</v>
      </c>
      <c r="E145" s="6">
        <f>IF(OR(Vazao_agua_LHP_oxi!I145="ND",Vazao_agua_LHP_comb!I145="ND"),0,1)</f>
        <v>1</v>
      </c>
      <c r="F145" s="4" t="s">
        <v>79</v>
      </c>
      <c r="J145" s="4" t="s">
        <v>25</v>
      </c>
      <c r="K145" s="11">
        <f t="shared" si="4"/>
        <v>45359</v>
      </c>
      <c r="M145" s="11">
        <f t="shared" si="5"/>
        <v>45359</v>
      </c>
    </row>
    <row r="146" spans="1:13">
      <c r="A146" s="1" t="s">
        <v>204</v>
      </c>
      <c r="B146" s="5">
        <v>122</v>
      </c>
      <c r="C146" s="4" t="s">
        <v>34</v>
      </c>
      <c r="D146" s="4" t="s">
        <v>35</v>
      </c>
      <c r="E146" s="6">
        <f>IF(OR(Vazao_agua_LHP_oxi!I146="ND",Vazao_agua_LHP_comb!I146="ND"),0,1)</f>
        <v>1</v>
      </c>
      <c r="F146" s="4" t="s">
        <v>79</v>
      </c>
      <c r="J146" s="4" t="s">
        <v>25</v>
      </c>
      <c r="K146" s="11">
        <f t="shared" si="4"/>
        <v>45359</v>
      </c>
      <c r="M146" s="11">
        <f t="shared" si="5"/>
        <v>45359</v>
      </c>
    </row>
    <row r="147" spans="1:13">
      <c r="A147" s="1" t="s">
        <v>205</v>
      </c>
      <c r="B147" s="5">
        <v>123</v>
      </c>
      <c r="C147" s="4" t="s">
        <v>34</v>
      </c>
      <c r="D147" s="4" t="s">
        <v>35</v>
      </c>
      <c r="E147" s="6">
        <f>IF(OR(Vazao_agua_LHP_oxi!I147="ND",Vazao_agua_LHP_comb!I147="ND"),0,1)</f>
        <v>1</v>
      </c>
      <c r="F147" s="4" t="s">
        <v>79</v>
      </c>
      <c r="J147" s="4" t="s">
        <v>25</v>
      </c>
      <c r="K147" s="11">
        <f t="shared" si="4"/>
        <v>45359</v>
      </c>
      <c r="M147" s="11">
        <f t="shared" si="5"/>
        <v>45359</v>
      </c>
    </row>
    <row r="148" spans="1:13">
      <c r="A148" s="1" t="s">
        <v>206</v>
      </c>
      <c r="B148" s="5">
        <v>124</v>
      </c>
      <c r="C148" s="4" t="s">
        <v>34</v>
      </c>
      <c r="D148" s="4" t="s">
        <v>35</v>
      </c>
      <c r="E148" s="6">
        <f>IF(OR(Vazao_agua_LHP_oxi!I148="ND",Vazao_agua_LHP_comb!I148="ND"),0,1)</f>
        <v>1</v>
      </c>
      <c r="F148" s="4" t="s">
        <v>79</v>
      </c>
      <c r="J148" s="4" t="s">
        <v>25</v>
      </c>
      <c r="K148" s="11">
        <f t="shared" si="4"/>
        <v>45359</v>
      </c>
      <c r="M148" s="11">
        <f t="shared" si="5"/>
        <v>45359</v>
      </c>
    </row>
    <row r="149" spans="1:13">
      <c r="A149" s="1" t="s">
        <v>207</v>
      </c>
      <c r="B149" s="5">
        <v>125</v>
      </c>
      <c r="C149" s="4" t="s">
        <v>34</v>
      </c>
      <c r="D149" s="4" t="s">
        <v>35</v>
      </c>
      <c r="E149" s="6">
        <f>IF(OR(Vazao_agua_LHP_oxi!I149="ND",Vazao_agua_LHP_comb!I149="ND"),0,1)</f>
        <v>1</v>
      </c>
      <c r="F149" s="4" t="s">
        <v>79</v>
      </c>
      <c r="J149" s="4" t="s">
        <v>25</v>
      </c>
      <c r="K149" s="11">
        <f t="shared" si="4"/>
        <v>45359</v>
      </c>
      <c r="M149" s="11">
        <f t="shared" si="5"/>
        <v>45359</v>
      </c>
    </row>
    <row r="150" spans="1:13">
      <c r="A150" s="1" t="s">
        <v>208</v>
      </c>
      <c r="B150" s="5">
        <v>126</v>
      </c>
      <c r="C150" s="4" t="s">
        <v>34</v>
      </c>
      <c r="D150" s="4" t="s">
        <v>35</v>
      </c>
      <c r="E150" s="6">
        <f>IF(OR(Vazao_agua_LHP_oxi!I150="ND",Vazao_agua_LHP_comb!I150="ND"),0,1)</f>
        <v>1</v>
      </c>
      <c r="F150" s="4" t="s">
        <v>79</v>
      </c>
      <c r="J150" s="4" t="s">
        <v>25</v>
      </c>
      <c r="K150" s="11">
        <f t="shared" si="4"/>
        <v>45359</v>
      </c>
      <c r="M150" s="11">
        <f t="shared" si="5"/>
        <v>45359</v>
      </c>
    </row>
    <row r="151" spans="1:13">
      <c r="A151" s="1" t="s">
        <v>209</v>
      </c>
      <c r="B151" s="5">
        <v>127</v>
      </c>
      <c r="C151" s="4" t="s">
        <v>34</v>
      </c>
      <c r="D151" s="4" t="s">
        <v>35</v>
      </c>
      <c r="E151" s="6">
        <f>IF(OR(Vazao_agua_LHP_oxi!I151="ND",Vazao_agua_LHP_comb!I151="ND"),0,1)</f>
        <v>1</v>
      </c>
      <c r="F151" s="4" t="s">
        <v>79</v>
      </c>
      <c r="J151" s="4" t="s">
        <v>25</v>
      </c>
      <c r="K151" s="11">
        <f t="shared" si="4"/>
        <v>45359</v>
      </c>
      <c r="M151" s="11">
        <f t="shared" si="5"/>
        <v>45359</v>
      </c>
    </row>
    <row r="152" spans="1:13">
      <c r="A152" s="1" t="s">
        <v>210</v>
      </c>
      <c r="B152" s="5">
        <v>128</v>
      </c>
      <c r="C152" s="4" t="s">
        <v>34</v>
      </c>
      <c r="D152" s="4" t="s">
        <v>35</v>
      </c>
      <c r="E152" s="6">
        <f>IF(OR(Vazao_agua_LHP_oxi!I152="ND",Vazao_agua_LHP_comb!I152="ND"),0,1)</f>
        <v>1</v>
      </c>
      <c r="F152" s="4" t="s">
        <v>79</v>
      </c>
      <c r="J152" s="4" t="s">
        <v>25</v>
      </c>
      <c r="K152" s="11">
        <f t="shared" si="4"/>
        <v>45359</v>
      </c>
      <c r="M152" s="11">
        <f t="shared" si="5"/>
        <v>45359</v>
      </c>
    </row>
    <row r="153" spans="1:13">
      <c r="A153" s="1" t="s">
        <v>211</v>
      </c>
      <c r="B153" s="5">
        <v>129</v>
      </c>
      <c r="C153" s="4" t="s">
        <v>34</v>
      </c>
      <c r="D153" s="4" t="s">
        <v>35</v>
      </c>
      <c r="E153" s="6">
        <f>IF(OR(Vazao_agua_LHP_oxi!I153="ND",Vazao_agua_LHP_comb!I153="ND"),0,1)</f>
        <v>1</v>
      </c>
      <c r="F153" s="4" t="s">
        <v>79</v>
      </c>
      <c r="J153" s="4" t="s">
        <v>25</v>
      </c>
      <c r="K153" s="11">
        <f t="shared" si="4"/>
        <v>45359</v>
      </c>
      <c r="M153" s="11">
        <f t="shared" si="5"/>
        <v>45359</v>
      </c>
    </row>
    <row r="154" spans="1:13">
      <c r="A154" s="1" t="s">
        <v>212</v>
      </c>
      <c r="B154" s="5">
        <v>130</v>
      </c>
      <c r="C154" s="4" t="s">
        <v>34</v>
      </c>
      <c r="D154" s="4" t="s">
        <v>35</v>
      </c>
      <c r="E154" s="6">
        <f>IF(OR(Vazao_agua_LHP_oxi!I154="ND",Vazao_agua_LHP_comb!I154="ND"),0,1)</f>
        <v>1</v>
      </c>
      <c r="F154" s="4" t="s">
        <v>79</v>
      </c>
      <c r="J154" s="4" t="s">
        <v>25</v>
      </c>
      <c r="K154" s="11">
        <f t="shared" si="4"/>
        <v>45359</v>
      </c>
      <c r="M154" s="11">
        <f t="shared" si="5"/>
        <v>45359</v>
      </c>
    </row>
    <row r="155" spans="1:13">
      <c r="A155" s="1" t="s">
        <v>213</v>
      </c>
      <c r="B155" s="5">
        <v>131</v>
      </c>
      <c r="C155" s="4" t="s">
        <v>34</v>
      </c>
      <c r="D155" s="4" t="s">
        <v>35</v>
      </c>
      <c r="E155" s="6">
        <f>IF(OR(Vazao_agua_LHP_oxi!I155="ND",Vazao_agua_LHP_comb!I155="ND"),0,1)</f>
        <v>1</v>
      </c>
      <c r="F155" s="4" t="s">
        <v>79</v>
      </c>
      <c r="J155" s="4" t="s">
        <v>25</v>
      </c>
      <c r="K155" s="11">
        <f t="shared" ref="K155:K159" si="6">DATE(2024,3,20)</f>
        <v>45371</v>
      </c>
      <c r="M155" s="11">
        <f t="shared" ref="M155:M159" si="7">DATE(2024,3,20)</f>
        <v>45371</v>
      </c>
    </row>
    <row r="156" spans="1:13">
      <c r="A156" s="1" t="s">
        <v>214</v>
      </c>
      <c r="B156" s="5">
        <v>132</v>
      </c>
      <c r="C156" s="4" t="s">
        <v>34</v>
      </c>
      <c r="D156" s="4" t="s">
        <v>35</v>
      </c>
      <c r="E156" s="6">
        <f>IF(OR(Vazao_agua_LHP_oxi!I156="ND",Vazao_agua_LHP_comb!I156="ND"),0,1)</f>
        <v>1</v>
      </c>
      <c r="F156" s="4" t="s">
        <v>79</v>
      </c>
      <c r="J156" s="4" t="s">
        <v>25</v>
      </c>
      <c r="K156" s="11">
        <f t="shared" si="6"/>
        <v>45371</v>
      </c>
      <c r="M156" s="11">
        <f t="shared" si="7"/>
        <v>45371</v>
      </c>
    </row>
    <row r="157" spans="1:13">
      <c r="A157" s="1" t="s">
        <v>215</v>
      </c>
      <c r="B157" s="5">
        <v>133</v>
      </c>
      <c r="C157" s="4" t="s">
        <v>34</v>
      </c>
      <c r="D157" s="4" t="s">
        <v>35</v>
      </c>
      <c r="E157" s="6">
        <f>IF(OR(Vazao_agua_LHP_oxi!I157="ND",Vazao_agua_LHP_comb!I157="ND"),0,1)</f>
        <v>1</v>
      </c>
      <c r="F157" s="4" t="s">
        <v>79</v>
      </c>
      <c r="J157" s="4" t="s">
        <v>25</v>
      </c>
      <c r="K157" s="11">
        <f t="shared" si="6"/>
        <v>45371</v>
      </c>
      <c r="M157" s="11">
        <f t="shared" si="7"/>
        <v>45371</v>
      </c>
    </row>
    <row r="158" spans="1:13">
      <c r="A158" s="1" t="s">
        <v>216</v>
      </c>
      <c r="B158" s="5">
        <v>134</v>
      </c>
      <c r="C158" s="4" t="s">
        <v>34</v>
      </c>
      <c r="D158" s="4" t="s">
        <v>35</v>
      </c>
      <c r="E158" s="6">
        <f>IF(OR(Vazao_agua_LHP_oxi!I158="ND",Vazao_agua_LHP_comb!I158="ND"),0,1)</f>
        <v>1</v>
      </c>
      <c r="F158" s="4" t="s">
        <v>79</v>
      </c>
      <c r="J158" s="4" t="s">
        <v>25</v>
      </c>
      <c r="K158" s="11">
        <f t="shared" si="6"/>
        <v>45371</v>
      </c>
      <c r="M158" s="11">
        <f t="shared" si="7"/>
        <v>45371</v>
      </c>
    </row>
    <row r="159" spans="1:13">
      <c r="A159" s="1" t="s">
        <v>217</v>
      </c>
      <c r="B159" s="5">
        <v>135</v>
      </c>
      <c r="C159" s="4" t="s">
        <v>34</v>
      </c>
      <c r="D159" s="4" t="s">
        <v>35</v>
      </c>
      <c r="E159" s="6">
        <f>IF(OR(Vazao_agua_LHP_oxi!I159="ND",Vazao_agua_LHP_comb!I159="ND"),0,1)</f>
        <v>1</v>
      </c>
      <c r="F159" s="4" t="s">
        <v>79</v>
      </c>
      <c r="J159" s="4" t="s">
        <v>25</v>
      </c>
      <c r="K159" s="11">
        <f t="shared" si="6"/>
        <v>45371</v>
      </c>
      <c r="M159" s="11">
        <f t="shared" si="7"/>
        <v>45371</v>
      </c>
    </row>
    <row r="160" spans="1:13">
      <c r="A160" s="1" t="s">
        <v>218</v>
      </c>
      <c r="B160" s="5">
        <v>136</v>
      </c>
      <c r="C160" s="4" t="s">
        <v>34</v>
      </c>
      <c r="D160" s="4" t="s">
        <v>35</v>
      </c>
      <c r="E160" s="6">
        <f>IF(OR(Vazao_agua_LHP_oxi!I160="ND",Vazao_agua_LHP_comb!I160="ND"),0,1)</f>
        <v>1</v>
      </c>
      <c r="F160" s="4" t="s">
        <v>79</v>
      </c>
      <c r="J160" s="4" t="s">
        <v>25</v>
      </c>
      <c r="K160" s="9">
        <v>45372</v>
      </c>
      <c r="M160" s="9">
        <v>45372</v>
      </c>
    </row>
    <row r="161" spans="1:13">
      <c r="A161" s="1" t="s">
        <v>219</v>
      </c>
      <c r="B161" s="5">
        <v>137</v>
      </c>
      <c r="C161" s="4" t="s">
        <v>34</v>
      </c>
      <c r="D161" s="4" t="s">
        <v>35</v>
      </c>
      <c r="E161" s="6">
        <f>IF(OR(Vazao_agua_LHP_oxi!I161="ND",Vazao_agua_LHP_comb!I161="ND"),0,1)</f>
        <v>1</v>
      </c>
      <c r="F161" s="4" t="s">
        <v>79</v>
      </c>
      <c r="J161" s="4" t="s">
        <v>25</v>
      </c>
      <c r="K161" s="9">
        <v>45372</v>
      </c>
      <c r="M161" s="9">
        <v>45372</v>
      </c>
    </row>
    <row r="162" spans="1:13">
      <c r="A162" s="1" t="s">
        <v>220</v>
      </c>
      <c r="B162" s="5">
        <v>138</v>
      </c>
      <c r="C162" s="4" t="s">
        <v>34</v>
      </c>
      <c r="D162" s="4" t="s">
        <v>35</v>
      </c>
      <c r="E162" s="6">
        <f>IF(OR(Vazao_agua_LHP_oxi!I162="ND",Vazao_agua_LHP_comb!I162="ND"),0,1)</f>
        <v>1</v>
      </c>
      <c r="F162" s="4" t="s">
        <v>79</v>
      </c>
      <c r="J162" s="4" t="s">
        <v>25</v>
      </c>
      <c r="K162" s="9">
        <v>45372</v>
      </c>
      <c r="M162" s="9">
        <v>45372</v>
      </c>
    </row>
    <row r="163" spans="1:13">
      <c r="A163" s="1" t="s">
        <v>221</v>
      </c>
      <c r="B163" s="5">
        <v>139</v>
      </c>
      <c r="C163" s="4" t="s">
        <v>34</v>
      </c>
      <c r="D163" s="4" t="s">
        <v>35</v>
      </c>
      <c r="E163" s="6">
        <f>IF(OR(Vazao_agua_LHP_oxi!I163="ND",Vazao_agua_LHP_comb!I163="ND"),0,1)</f>
        <v>1</v>
      </c>
      <c r="F163" s="4" t="s">
        <v>79</v>
      </c>
      <c r="J163" s="4" t="s">
        <v>25</v>
      </c>
      <c r="K163" s="9">
        <v>45372</v>
      </c>
      <c r="M163" s="9">
        <v>45372</v>
      </c>
    </row>
    <row r="164" spans="1:13">
      <c r="A164" s="1" t="s">
        <v>222</v>
      </c>
      <c r="B164" s="5">
        <v>140</v>
      </c>
      <c r="C164" s="4" t="s">
        <v>34</v>
      </c>
      <c r="D164" s="4" t="s">
        <v>35</v>
      </c>
      <c r="E164" s="6">
        <f>IF(OR(Vazao_agua_LHP_oxi!I164="ND",Vazao_agua_LHP_comb!I164="ND"),0,1)</f>
        <v>1</v>
      </c>
      <c r="F164" s="4" t="s">
        <v>79</v>
      </c>
      <c r="J164" s="4" t="s">
        <v>25</v>
      </c>
      <c r="K164" s="9">
        <v>45372</v>
      </c>
      <c r="M164" s="9">
        <v>45372</v>
      </c>
    </row>
    <row r="165" spans="1:13">
      <c r="A165" s="1" t="s">
        <v>223</v>
      </c>
      <c r="B165" s="5">
        <v>141</v>
      </c>
      <c r="C165" s="4" t="s">
        <v>34</v>
      </c>
      <c r="D165" s="4" t="s">
        <v>35</v>
      </c>
      <c r="E165" s="6">
        <f>IF(OR(Vazao_agua_LHP_oxi!I165="ND",Vazao_agua_LHP_comb!I165="ND"),0,1)</f>
        <v>1</v>
      </c>
      <c r="F165" s="4" t="s">
        <v>79</v>
      </c>
      <c r="J165" s="4" t="s">
        <v>25</v>
      </c>
      <c r="K165" s="9">
        <v>45372</v>
      </c>
      <c r="M165" s="9">
        <v>45372</v>
      </c>
    </row>
    <row r="166" spans="1:13">
      <c r="A166" s="1" t="s">
        <v>224</v>
      </c>
      <c r="B166" s="5">
        <v>142</v>
      </c>
      <c r="C166" s="4" t="s">
        <v>34</v>
      </c>
      <c r="D166" s="4" t="s">
        <v>35</v>
      </c>
      <c r="E166" s="6">
        <f>IF(OR(Vazao_agua_LHP_oxi!I166="ND",Vazao_agua_LHP_comb!I166="ND"),0,1)</f>
        <v>1</v>
      </c>
      <c r="F166" s="4" t="s">
        <v>79</v>
      </c>
      <c r="J166" s="4" t="s">
        <v>25</v>
      </c>
      <c r="K166" s="9">
        <v>45372</v>
      </c>
      <c r="M166" s="9">
        <v>45372</v>
      </c>
    </row>
    <row r="167" spans="1:13">
      <c r="A167" s="1" t="s">
        <v>225</v>
      </c>
      <c r="B167" s="5">
        <v>143</v>
      </c>
      <c r="C167" s="4" t="s">
        <v>34</v>
      </c>
      <c r="D167" s="4" t="s">
        <v>35</v>
      </c>
      <c r="E167" s="6">
        <f>IF(OR(Vazao_agua_LHP_oxi!I167="ND",Vazao_agua_LHP_comb!I167="ND"),0,1)</f>
        <v>1</v>
      </c>
      <c r="F167" s="4" t="s">
        <v>79</v>
      </c>
      <c r="J167" s="4" t="s">
        <v>25</v>
      </c>
      <c r="K167" s="9">
        <v>45372</v>
      </c>
      <c r="M167" s="9">
        <v>45372</v>
      </c>
    </row>
    <row r="168" spans="1:13">
      <c r="A168" s="1" t="s">
        <v>226</v>
      </c>
      <c r="B168" s="5">
        <v>144</v>
      </c>
      <c r="C168" s="4" t="s">
        <v>34</v>
      </c>
      <c r="D168" s="4" t="s">
        <v>35</v>
      </c>
      <c r="E168" s="6">
        <f>IF(OR(Vazao_agua_LHP_oxi!I168="ND",Vazao_agua_LHP_comb!I168="ND"),0,1)</f>
        <v>1</v>
      </c>
      <c r="F168" s="4" t="s">
        <v>79</v>
      </c>
      <c r="J168" s="4" t="s">
        <v>25</v>
      </c>
      <c r="K168" s="9">
        <v>45372</v>
      </c>
      <c r="M168" s="9">
        <v>45372</v>
      </c>
    </row>
    <row r="169" spans="1:13">
      <c r="A169" s="1" t="s">
        <v>227</v>
      </c>
      <c r="B169" s="5">
        <v>145</v>
      </c>
      <c r="C169" s="4" t="s">
        <v>34</v>
      </c>
      <c r="D169" s="4" t="s">
        <v>35</v>
      </c>
      <c r="E169" s="6">
        <f>IF(OR(Vazao_agua_LHP_oxi!I169="ND",Vazao_agua_LHP_comb!I169="ND"),0,1)</f>
        <v>1</v>
      </c>
      <c r="F169" s="4" t="s">
        <v>79</v>
      </c>
      <c r="J169" s="4" t="s">
        <v>25</v>
      </c>
      <c r="K169" s="9">
        <v>45372</v>
      </c>
      <c r="M169" s="9">
        <v>45372</v>
      </c>
    </row>
    <row r="170" spans="1:13">
      <c r="A170" s="1" t="s">
        <v>228</v>
      </c>
      <c r="B170" s="5">
        <v>146</v>
      </c>
      <c r="C170" s="4" t="s">
        <v>34</v>
      </c>
      <c r="D170" s="4" t="s">
        <v>35</v>
      </c>
      <c r="E170" s="6">
        <f>IF(OR(Vazao_agua_LHP_oxi!I170="ND",Vazao_agua_LHP_comb!I170="ND"),0,1)</f>
        <v>1</v>
      </c>
      <c r="F170" s="4" t="s">
        <v>79</v>
      </c>
      <c r="J170" s="4" t="s">
        <v>25</v>
      </c>
      <c r="K170" s="9">
        <v>45372</v>
      </c>
      <c r="M170" s="9">
        <v>45372</v>
      </c>
    </row>
    <row r="171" spans="1:13">
      <c r="A171" s="1" t="s">
        <v>229</v>
      </c>
      <c r="B171" s="5">
        <v>147</v>
      </c>
      <c r="C171" s="4" t="s">
        <v>34</v>
      </c>
      <c r="D171" s="4" t="s">
        <v>35</v>
      </c>
      <c r="E171" s="6">
        <f>IF(OR(Vazao_agua_LHP_oxi!I171="ND",Vazao_agua_LHP_comb!I171="ND"),0,1)</f>
        <v>1</v>
      </c>
      <c r="F171" s="4" t="s">
        <v>79</v>
      </c>
      <c r="J171" s="4" t="s">
        <v>25</v>
      </c>
      <c r="K171" s="9">
        <v>45372</v>
      </c>
      <c r="M171" s="9">
        <v>45372</v>
      </c>
    </row>
    <row r="172" spans="1:13">
      <c r="A172" s="1" t="s">
        <v>230</v>
      </c>
      <c r="B172" s="5">
        <v>148</v>
      </c>
      <c r="C172" s="4" t="s">
        <v>34</v>
      </c>
      <c r="D172" s="4" t="s">
        <v>35</v>
      </c>
      <c r="E172" s="6">
        <f>IF(OR(Vazao_agua_LHP_oxi!I172="ND",Vazao_agua_LHP_comb!I172="ND"),0,1)</f>
        <v>1</v>
      </c>
      <c r="F172" s="4" t="s">
        <v>79</v>
      </c>
      <c r="J172" s="4" t="s">
        <v>25</v>
      </c>
      <c r="K172" s="9">
        <v>45372</v>
      </c>
      <c r="M172" s="9">
        <v>45372</v>
      </c>
    </row>
    <row r="173" spans="1:13">
      <c r="A173" s="1" t="s">
        <v>231</v>
      </c>
      <c r="B173" s="5">
        <v>149</v>
      </c>
      <c r="C173" s="4" t="s">
        <v>34</v>
      </c>
      <c r="D173" s="4" t="s">
        <v>35</v>
      </c>
      <c r="E173" s="6">
        <f>IF(OR(Vazao_agua_LHP_oxi!I173="ND",Vazao_agua_LHP_comb!I173="ND"),0,1)</f>
        <v>1</v>
      </c>
      <c r="F173" s="4" t="s">
        <v>79</v>
      </c>
      <c r="J173" s="4" t="s">
        <v>25</v>
      </c>
      <c r="K173" s="9">
        <v>45372</v>
      </c>
      <c r="M173" s="9">
        <v>45372</v>
      </c>
    </row>
    <row r="174" spans="1:13">
      <c r="A174" s="1" t="s">
        <v>232</v>
      </c>
      <c r="B174" s="5">
        <v>150</v>
      </c>
      <c r="C174" s="4" t="s">
        <v>34</v>
      </c>
      <c r="D174" s="4" t="s">
        <v>35</v>
      </c>
      <c r="E174" s="6">
        <f>IF(OR(Vazao_agua_LHP_oxi!I174="ND",Vazao_agua_LHP_comb!I174="ND"),0,1)</f>
        <v>1</v>
      </c>
      <c r="F174" s="4" t="s">
        <v>79</v>
      </c>
      <c r="J174" s="4" t="s">
        <v>25</v>
      </c>
      <c r="K174" s="9">
        <v>45372</v>
      </c>
      <c r="M174" s="9">
        <v>45372</v>
      </c>
    </row>
    <row r="175" spans="1:13">
      <c r="A175" s="1" t="s">
        <v>233</v>
      </c>
      <c r="B175" s="5">
        <v>151</v>
      </c>
      <c r="C175" s="4" t="s">
        <v>34</v>
      </c>
      <c r="D175" s="4" t="s">
        <v>35</v>
      </c>
      <c r="E175" s="6">
        <f>IF(OR(Vazao_agua_LHP_oxi!I175="ND",Vazao_agua_LHP_comb!I175="ND"),0,1)</f>
        <v>1</v>
      </c>
      <c r="F175" s="4" t="s">
        <v>79</v>
      </c>
      <c r="J175" s="4" t="s">
        <v>25</v>
      </c>
      <c r="K175" s="9">
        <v>45372</v>
      </c>
      <c r="M175" s="9">
        <v>45378</v>
      </c>
    </row>
    <row r="176" spans="1:13">
      <c r="A176" s="1" t="s">
        <v>234</v>
      </c>
      <c r="B176" s="5">
        <v>152</v>
      </c>
      <c r="C176" s="4" t="s">
        <v>34</v>
      </c>
      <c r="D176" s="4" t="s">
        <v>35</v>
      </c>
      <c r="E176" s="6">
        <f>IF(OR(Vazao_agua_LHP_oxi!I176="ND",Vazao_agua_LHP_comb!I176="ND"),0,1)</f>
        <v>1</v>
      </c>
      <c r="F176" s="4" t="s">
        <v>79</v>
      </c>
      <c r="J176" s="4" t="s">
        <v>25</v>
      </c>
      <c r="K176" s="9">
        <v>45378</v>
      </c>
      <c r="M176" s="9">
        <v>45378</v>
      </c>
    </row>
    <row r="177" spans="1:13">
      <c r="A177" s="1" t="s">
        <v>235</v>
      </c>
      <c r="B177" s="5">
        <v>153</v>
      </c>
      <c r="C177" s="4" t="s">
        <v>34</v>
      </c>
      <c r="D177" s="4" t="s">
        <v>35</v>
      </c>
      <c r="E177" s="6">
        <f>IF(OR(Vazao_agua_LHP_oxi!I177="ND",Vazao_agua_LHP_comb!I177="ND"),0,1)</f>
        <v>1</v>
      </c>
      <c r="F177" s="4" t="s">
        <v>79</v>
      </c>
      <c r="J177" s="4" t="s">
        <v>25</v>
      </c>
      <c r="K177" s="9">
        <v>45378</v>
      </c>
      <c r="M177" s="9">
        <v>45378</v>
      </c>
    </row>
    <row r="178" spans="1:13">
      <c r="A178" s="1" t="s">
        <v>236</v>
      </c>
      <c r="B178" s="5">
        <v>154</v>
      </c>
      <c r="C178" s="4" t="s">
        <v>34</v>
      </c>
      <c r="D178" s="4" t="s">
        <v>35</v>
      </c>
      <c r="E178" s="6">
        <f>IF(OR(Vazao_agua_LHP_oxi!I178="ND",Vazao_agua_LHP_comb!I178="ND"),0,1)</f>
        <v>1</v>
      </c>
      <c r="F178" s="4" t="s">
        <v>79</v>
      </c>
      <c r="J178" s="4" t="s">
        <v>25</v>
      </c>
      <c r="K178" s="9">
        <v>45378</v>
      </c>
      <c r="M178" s="9">
        <v>45378</v>
      </c>
    </row>
    <row r="179" spans="1:13">
      <c r="A179" s="1" t="s">
        <v>237</v>
      </c>
      <c r="B179" s="5">
        <v>155</v>
      </c>
      <c r="C179" s="4" t="s">
        <v>34</v>
      </c>
      <c r="D179" s="4" t="s">
        <v>35</v>
      </c>
      <c r="E179" s="6">
        <f>IF(OR(Vazao_agua_LHP_oxi!I179="ND",Vazao_agua_LHP_comb!I179="ND"),0,1)</f>
        <v>1</v>
      </c>
      <c r="F179" s="4" t="s">
        <v>79</v>
      </c>
      <c r="J179" s="4" t="s">
        <v>25</v>
      </c>
      <c r="K179" s="9">
        <v>45378</v>
      </c>
      <c r="M179" s="9">
        <v>45378</v>
      </c>
    </row>
    <row r="180" spans="1:13">
      <c r="A180" s="1" t="s">
        <v>238</v>
      </c>
      <c r="B180" s="5">
        <v>156</v>
      </c>
      <c r="C180" s="4" t="s">
        <v>34</v>
      </c>
      <c r="D180" s="4" t="s">
        <v>35</v>
      </c>
      <c r="E180" s="6">
        <f>IF(OR(Vazao_agua_LHP_oxi!I180="ND",Vazao_agua_LHP_comb!I180="ND"),0,1)</f>
        <v>1</v>
      </c>
      <c r="F180" s="4" t="s">
        <v>79</v>
      </c>
      <c r="J180" s="4" t="s">
        <v>25</v>
      </c>
      <c r="K180" s="9">
        <v>45383</v>
      </c>
      <c r="M180" s="9">
        <v>45383</v>
      </c>
    </row>
    <row r="181" spans="1:13">
      <c r="A181" s="1" t="s">
        <v>239</v>
      </c>
      <c r="B181" s="5">
        <v>157</v>
      </c>
      <c r="C181" s="4" t="s">
        <v>34</v>
      </c>
      <c r="D181" s="4" t="s">
        <v>35</v>
      </c>
      <c r="E181" s="6">
        <f>IF(OR(Vazao_agua_LHP_oxi!I181="ND",Vazao_agua_LHP_comb!I181="ND"),0,1)</f>
        <v>1</v>
      </c>
      <c r="F181" s="4" t="s">
        <v>79</v>
      </c>
      <c r="J181" s="4" t="s">
        <v>25</v>
      </c>
      <c r="K181" s="9">
        <v>45383</v>
      </c>
      <c r="M181" s="9">
        <v>45383</v>
      </c>
    </row>
    <row r="182" spans="1:13">
      <c r="A182" s="1" t="s">
        <v>240</v>
      </c>
      <c r="B182" s="5">
        <v>158</v>
      </c>
      <c r="C182" s="4" t="s">
        <v>34</v>
      </c>
      <c r="D182" s="4" t="s">
        <v>35</v>
      </c>
      <c r="E182" s="6">
        <f>IF(OR(Vazao_agua_LHP_oxi!I182="ND",Vazao_agua_LHP_comb!I182="ND"),0,1)</f>
        <v>1</v>
      </c>
      <c r="F182" s="4" t="s">
        <v>79</v>
      </c>
      <c r="J182" s="4" t="s">
        <v>25</v>
      </c>
      <c r="K182" s="9">
        <v>45383</v>
      </c>
      <c r="M182" s="9">
        <v>45383</v>
      </c>
    </row>
    <row r="183" spans="1:13">
      <c r="A183" s="1" t="s">
        <v>241</v>
      </c>
      <c r="B183" s="5">
        <v>159</v>
      </c>
      <c r="C183" s="4" t="s">
        <v>34</v>
      </c>
      <c r="D183" s="4" t="s">
        <v>35</v>
      </c>
      <c r="E183" s="6">
        <f>IF(OR(Vazao_agua_LHP_oxi!I183="ND",Vazao_agua_LHP_comb!I183="ND"),0,1)</f>
        <v>1</v>
      </c>
      <c r="F183" s="4" t="s">
        <v>79</v>
      </c>
      <c r="J183" s="4" t="s">
        <v>25</v>
      </c>
      <c r="K183" s="9">
        <v>45383</v>
      </c>
      <c r="M183" s="9">
        <v>45383</v>
      </c>
    </row>
    <row r="184" spans="1:13">
      <c r="A184" s="1" t="s">
        <v>242</v>
      </c>
      <c r="B184" s="5">
        <v>160</v>
      </c>
      <c r="C184" s="4" t="s">
        <v>34</v>
      </c>
      <c r="D184" s="4" t="s">
        <v>35</v>
      </c>
      <c r="E184" s="6">
        <f>IF(OR(Vazao_agua_LHP_oxi!I184="ND",Vazao_agua_LHP_comb!I184="ND"),0,1)</f>
        <v>0</v>
      </c>
      <c r="F184" s="4" t="s">
        <v>79</v>
      </c>
      <c r="J184" s="12" t="s">
        <v>108</v>
      </c>
      <c r="K184" s="9"/>
      <c r="M184" s="9"/>
    </row>
    <row r="185" spans="1:13">
      <c r="A185" s="1" t="s">
        <v>243</v>
      </c>
      <c r="B185" s="5">
        <v>161</v>
      </c>
      <c r="C185" s="4" t="s">
        <v>34</v>
      </c>
      <c r="D185" s="4" t="s">
        <v>35</v>
      </c>
      <c r="E185" s="6">
        <f>IF(OR(Vazao_agua_LHP_oxi!I185="ND",Vazao_agua_LHP_comb!I185="ND"),0,1)</f>
        <v>1</v>
      </c>
      <c r="F185" s="4" t="s">
        <v>79</v>
      </c>
      <c r="J185" s="4" t="s">
        <v>25</v>
      </c>
      <c r="K185" s="9">
        <v>45383</v>
      </c>
      <c r="M185" s="9">
        <v>45383</v>
      </c>
    </row>
    <row r="186" spans="1:13">
      <c r="A186" s="1" t="s">
        <v>244</v>
      </c>
      <c r="B186" s="5">
        <v>162</v>
      </c>
      <c r="C186" s="4" t="s">
        <v>34</v>
      </c>
      <c r="D186" s="4" t="s">
        <v>35</v>
      </c>
      <c r="E186" s="6">
        <f>IF(OR(Vazao_agua_LHP_oxi!I186="ND",Vazao_agua_LHP_comb!I186="ND"),0,1)</f>
        <v>1</v>
      </c>
      <c r="F186" s="4" t="s">
        <v>79</v>
      </c>
      <c r="J186" s="4" t="s">
        <v>25</v>
      </c>
      <c r="K186" s="9">
        <v>45383</v>
      </c>
      <c r="M186" s="9">
        <v>45383</v>
      </c>
    </row>
    <row r="187" spans="1:13">
      <c r="A187" s="1" t="s">
        <v>245</v>
      </c>
      <c r="B187" s="5">
        <v>163</v>
      </c>
      <c r="C187" s="4" t="s">
        <v>34</v>
      </c>
      <c r="D187" s="4" t="s">
        <v>35</v>
      </c>
      <c r="E187" s="6">
        <f>IF(OR(Vazao_agua_LHP_oxi!I187="ND",Vazao_agua_LHP_comb!I187="ND"),0,1)</f>
        <v>1</v>
      </c>
      <c r="F187" s="4" t="s">
        <v>79</v>
      </c>
      <c r="J187" s="4" t="s">
        <v>25</v>
      </c>
      <c r="K187" s="9">
        <v>45383</v>
      </c>
      <c r="M187" s="9">
        <v>45383</v>
      </c>
    </row>
    <row r="188" spans="1:13">
      <c r="A188" s="1" t="s">
        <v>246</v>
      </c>
      <c r="B188" s="5">
        <v>164</v>
      </c>
      <c r="C188" s="4" t="s">
        <v>34</v>
      </c>
      <c r="D188" s="4" t="s">
        <v>35</v>
      </c>
      <c r="E188" s="6">
        <f>IF(OR(Vazao_agua_LHP_oxi!I188="ND",Vazao_agua_LHP_comb!I188="ND"),0,1)</f>
        <v>1</v>
      </c>
      <c r="F188" s="4" t="s">
        <v>79</v>
      </c>
      <c r="J188" s="4" t="s">
        <v>25</v>
      </c>
      <c r="K188" s="9">
        <v>45383</v>
      </c>
      <c r="M188" s="9">
        <v>45383</v>
      </c>
    </row>
    <row r="189" spans="1:13">
      <c r="A189" s="1" t="s">
        <v>247</v>
      </c>
      <c r="B189" s="5">
        <v>165</v>
      </c>
      <c r="C189" s="4" t="s">
        <v>34</v>
      </c>
      <c r="D189" s="4" t="s">
        <v>35</v>
      </c>
      <c r="E189" s="6">
        <f>IF(OR(Vazao_agua_LHP_oxi!I189="ND",Vazao_agua_LHP_comb!I189="ND"),0,1)</f>
        <v>1</v>
      </c>
      <c r="F189" s="4" t="s">
        <v>79</v>
      </c>
      <c r="J189" s="4" t="s">
        <v>25</v>
      </c>
      <c r="K189" s="9">
        <v>45383</v>
      </c>
      <c r="M189" s="9">
        <v>45383</v>
      </c>
    </row>
    <row r="190" spans="1:13">
      <c r="A190" s="1" t="s">
        <v>248</v>
      </c>
      <c r="B190" s="5">
        <v>166</v>
      </c>
      <c r="C190" s="4" t="s">
        <v>34</v>
      </c>
      <c r="D190" s="4" t="s">
        <v>35</v>
      </c>
      <c r="E190" s="6">
        <f>IF(OR(Vazao_agua_LHP_oxi!I190="ND",Vazao_agua_LHP_comb!I190="ND"),0,1)</f>
        <v>1</v>
      </c>
      <c r="F190" s="4" t="s">
        <v>79</v>
      </c>
      <c r="J190" s="4" t="s">
        <v>25</v>
      </c>
      <c r="K190" s="9">
        <v>45383</v>
      </c>
      <c r="M190" s="9">
        <v>45383</v>
      </c>
    </row>
    <row r="191" spans="1:13">
      <c r="A191" s="1" t="s">
        <v>249</v>
      </c>
      <c r="B191" s="5">
        <v>167</v>
      </c>
      <c r="C191" s="4" t="s">
        <v>34</v>
      </c>
      <c r="D191" s="4" t="s">
        <v>35</v>
      </c>
      <c r="E191" s="6">
        <f>IF(OR(Vazao_agua_LHP_oxi!I191="ND",Vazao_agua_LHP_comb!I191="ND"),0,1)</f>
        <v>0</v>
      </c>
      <c r="F191" s="4" t="s">
        <v>79</v>
      </c>
      <c r="J191" s="12" t="s">
        <v>108</v>
      </c>
      <c r="K191" s="9"/>
      <c r="M191" s="9"/>
    </row>
    <row r="192" spans="1:13">
      <c r="A192" s="1" t="s">
        <v>250</v>
      </c>
      <c r="B192" s="5">
        <v>168</v>
      </c>
      <c r="C192" s="4" t="s">
        <v>34</v>
      </c>
      <c r="D192" s="4" t="s">
        <v>35</v>
      </c>
      <c r="E192" s="6">
        <f>IF(OR(Vazao_agua_LHP_oxi!I192="ND",Vazao_agua_LHP_comb!I192="ND"),0,1)</f>
        <v>1</v>
      </c>
      <c r="F192" s="4" t="s">
        <v>79</v>
      </c>
      <c r="J192" s="4" t="s">
        <v>25</v>
      </c>
      <c r="K192" s="9">
        <v>45383</v>
      </c>
      <c r="M192" s="9">
        <v>45383</v>
      </c>
    </row>
    <row r="193" spans="1:13">
      <c r="A193" s="1" t="s">
        <v>251</v>
      </c>
      <c r="B193" s="5">
        <v>169</v>
      </c>
      <c r="C193" s="4" t="s">
        <v>34</v>
      </c>
      <c r="D193" s="4" t="s">
        <v>35</v>
      </c>
      <c r="E193" s="6">
        <f>IF(OR(Vazao_agua_LHP_oxi!I193="ND",Vazao_agua_LHP_comb!I193="ND"),0,1)</f>
        <v>1</v>
      </c>
      <c r="F193" s="4" t="s">
        <v>79</v>
      </c>
      <c r="J193" s="4" t="s">
        <v>25</v>
      </c>
      <c r="K193" s="9">
        <v>45383</v>
      </c>
      <c r="M193" s="9">
        <v>45383</v>
      </c>
    </row>
    <row r="194" spans="1:13">
      <c r="A194" s="1" t="s">
        <v>252</v>
      </c>
      <c r="B194" s="5">
        <v>170</v>
      </c>
      <c r="C194" s="4" t="s">
        <v>34</v>
      </c>
      <c r="D194" s="4" t="s">
        <v>35</v>
      </c>
      <c r="E194" s="6">
        <f>IF(OR(Vazao_agua_LHP_oxi!I194="ND",Vazao_agua_LHP_comb!I194="ND"),0,1)</f>
        <v>1</v>
      </c>
      <c r="F194" s="4" t="s">
        <v>79</v>
      </c>
      <c r="J194" s="4" t="s">
        <v>25</v>
      </c>
      <c r="K194" s="9">
        <v>45383</v>
      </c>
      <c r="M194" s="9">
        <v>45383</v>
      </c>
    </row>
    <row r="195" spans="1:13">
      <c r="A195" s="1" t="s">
        <v>253</v>
      </c>
      <c r="B195" s="5">
        <v>171</v>
      </c>
      <c r="C195" s="4" t="s">
        <v>34</v>
      </c>
      <c r="D195" s="4" t="s">
        <v>35</v>
      </c>
      <c r="E195" s="6">
        <f>IF(OR(Vazao_agua_LHP_oxi!I195="ND",Vazao_agua_LHP_comb!I195="ND"),0,1)</f>
        <v>0</v>
      </c>
      <c r="F195" s="4" t="s">
        <v>79</v>
      </c>
      <c r="J195" s="4" t="s">
        <v>254</v>
      </c>
    </row>
    <row r="196" spans="1:13">
      <c r="A196" s="1" t="s">
        <v>255</v>
      </c>
      <c r="B196" s="5">
        <v>172</v>
      </c>
      <c r="C196" s="4" t="s">
        <v>34</v>
      </c>
      <c r="D196" s="4" t="s">
        <v>35</v>
      </c>
      <c r="E196" s="6">
        <f>IF(OR(Vazao_agua_LHP_oxi!I196="ND",Vazao_agua_LHP_comb!I196="ND"),0,1)</f>
        <v>0</v>
      </c>
      <c r="F196" s="4" t="s">
        <v>79</v>
      </c>
      <c r="J196" s="4" t="s">
        <v>254</v>
      </c>
    </row>
    <row r="197" spans="1:13">
      <c r="A197" s="1" t="s">
        <v>256</v>
      </c>
      <c r="B197" s="5">
        <v>173</v>
      </c>
      <c r="C197" s="4" t="s">
        <v>34</v>
      </c>
      <c r="D197" s="4" t="s">
        <v>35</v>
      </c>
      <c r="E197" s="6">
        <f>IF(OR(Vazao_agua_LHP_oxi!I197="ND",Vazao_agua_LHP_comb!I197="ND"),0,1)</f>
        <v>0</v>
      </c>
      <c r="F197" s="4" t="s">
        <v>79</v>
      </c>
      <c r="J197" s="4" t="s">
        <v>254</v>
      </c>
    </row>
    <row r="198" spans="1:13">
      <c r="A198" s="1" t="s">
        <v>257</v>
      </c>
      <c r="B198" s="5">
        <v>174</v>
      </c>
      <c r="C198" s="4" t="s">
        <v>34</v>
      </c>
      <c r="D198" s="4" t="s">
        <v>35</v>
      </c>
      <c r="E198" s="6">
        <f>IF(OR(Vazao_agua_LHP_oxi!I198="ND",Vazao_agua_LHP_comb!I198="ND"),0,1)</f>
        <v>0</v>
      </c>
      <c r="F198" s="4" t="s">
        <v>79</v>
      </c>
      <c r="J198" s="4" t="s">
        <v>254</v>
      </c>
    </row>
    <row r="199" spans="1:13">
      <c r="A199" s="1" t="s">
        <v>258</v>
      </c>
      <c r="B199" s="5">
        <v>175</v>
      </c>
      <c r="C199" s="4" t="s">
        <v>34</v>
      </c>
      <c r="D199" s="4" t="s">
        <v>35</v>
      </c>
      <c r="E199" s="6">
        <f>IF(OR(Vazao_agua_LHP_oxi!I199="ND",Vazao_agua_LHP_comb!I199="ND"),0,1)</f>
        <v>0</v>
      </c>
      <c r="F199" s="4" t="s">
        <v>79</v>
      </c>
      <c r="J199" s="4" t="s">
        <v>254</v>
      </c>
    </row>
    <row r="200" spans="1:13">
      <c r="A200" s="1" t="s">
        <v>259</v>
      </c>
      <c r="B200" s="5">
        <v>176</v>
      </c>
      <c r="C200" s="4" t="s">
        <v>34</v>
      </c>
      <c r="D200" s="4" t="s">
        <v>35</v>
      </c>
      <c r="E200" s="6">
        <f>IF(OR(Vazao_agua_LHP_oxi!I200="ND",Vazao_agua_LHP_comb!I200="ND"),0,1)</f>
        <v>0</v>
      </c>
      <c r="F200" s="4" t="s">
        <v>79</v>
      </c>
      <c r="J200" s="4" t="s">
        <v>254</v>
      </c>
    </row>
    <row r="201" spans="1:13">
      <c r="A201" s="1" t="s">
        <v>260</v>
      </c>
      <c r="B201" s="5">
        <v>177</v>
      </c>
      <c r="C201" s="4" t="s">
        <v>34</v>
      </c>
      <c r="D201" s="4" t="s">
        <v>35</v>
      </c>
      <c r="E201" s="6">
        <f>IF(OR(Vazao_agua_LHP_oxi!I201="ND",Vazao_agua_LHP_comb!I201="ND"),0,1)</f>
        <v>0</v>
      </c>
      <c r="F201" s="4" t="s">
        <v>79</v>
      </c>
      <c r="J201" s="4" t="s">
        <v>254</v>
      </c>
    </row>
    <row r="202" spans="1:13">
      <c r="A202" s="1" t="s">
        <v>261</v>
      </c>
      <c r="B202" s="5">
        <v>178</v>
      </c>
      <c r="C202" s="4" t="s">
        <v>34</v>
      </c>
      <c r="D202" s="4" t="s">
        <v>35</v>
      </c>
      <c r="E202" s="6">
        <f>IF(OR(Vazao_agua_LHP_oxi!I202="ND",Vazao_agua_LHP_comb!I202="ND"),0,1)</f>
        <v>0</v>
      </c>
      <c r="F202" s="4" t="s">
        <v>79</v>
      </c>
      <c r="J202" s="4" t="s">
        <v>254</v>
      </c>
    </row>
    <row r="203" spans="1:13">
      <c r="A203" s="1" t="s">
        <v>262</v>
      </c>
      <c r="B203" s="5">
        <v>179</v>
      </c>
      <c r="C203" s="4" t="s">
        <v>34</v>
      </c>
      <c r="D203" s="4" t="s">
        <v>35</v>
      </c>
      <c r="E203" s="6">
        <f>IF(OR(Vazao_agua_LHP_oxi!I203="ND",Vazao_agua_LHP_comb!I203="ND"),0,1)</f>
        <v>0</v>
      </c>
      <c r="F203" s="4" t="s">
        <v>79</v>
      </c>
      <c r="J203" s="4" t="s">
        <v>254</v>
      </c>
    </row>
    <row r="204" spans="1:13">
      <c r="A204" s="1" t="s">
        <v>263</v>
      </c>
      <c r="B204" s="5">
        <v>180</v>
      </c>
      <c r="C204" s="4" t="s">
        <v>34</v>
      </c>
      <c r="D204" s="4" t="s">
        <v>35</v>
      </c>
      <c r="E204" s="6">
        <f>IF(OR(Vazao_agua_LHP_oxi!I204="ND",Vazao_agua_LHP_comb!I204="ND"),0,1)</f>
        <v>0</v>
      </c>
      <c r="F204" s="4" t="s">
        <v>79</v>
      </c>
      <c r="J204" s="4" t="s">
        <v>254</v>
      </c>
    </row>
    <row r="205" spans="1:13">
      <c r="A205" s="1" t="s">
        <v>264</v>
      </c>
      <c r="B205" s="5">
        <v>181</v>
      </c>
      <c r="C205" s="4" t="s">
        <v>34</v>
      </c>
      <c r="D205" s="4" t="s">
        <v>35</v>
      </c>
      <c r="E205" s="6">
        <f>IF(OR(Vazao_agua_LHP_oxi!I205="ND",Vazao_agua_LHP_comb!I205="ND"),0,1)</f>
        <v>0</v>
      </c>
      <c r="F205" s="4" t="s">
        <v>79</v>
      </c>
      <c r="J205" s="4" t="s">
        <v>254</v>
      </c>
    </row>
    <row r="206" spans="1:13">
      <c r="A206" s="1" t="s">
        <v>265</v>
      </c>
      <c r="B206" s="5">
        <v>182</v>
      </c>
      <c r="C206" s="4" t="s">
        <v>34</v>
      </c>
      <c r="D206" s="4" t="s">
        <v>35</v>
      </c>
      <c r="E206" s="6">
        <f>IF(OR(Vazao_agua_LHP_oxi!I206="ND",Vazao_agua_LHP_comb!I206="ND"),0,1)</f>
        <v>0</v>
      </c>
      <c r="F206" s="4" t="s">
        <v>79</v>
      </c>
      <c r="J206" s="4" t="s">
        <v>254</v>
      </c>
    </row>
    <row r="207" spans="1:13">
      <c r="A207" s="1" t="s">
        <v>266</v>
      </c>
      <c r="B207" s="5">
        <v>183</v>
      </c>
      <c r="C207" s="4" t="s">
        <v>34</v>
      </c>
      <c r="D207" s="4" t="s">
        <v>35</v>
      </c>
      <c r="E207" s="6">
        <f>IF(OR(Vazao_agua_LHP_oxi!I207="ND",Vazao_agua_LHP_comb!I207="ND"),0,1)</f>
        <v>0</v>
      </c>
      <c r="F207" s="4" t="s">
        <v>79</v>
      </c>
      <c r="J207" s="4" t="s">
        <v>254</v>
      </c>
    </row>
    <row r="208" spans="1:13">
      <c r="A208" s="1" t="s">
        <v>267</v>
      </c>
      <c r="B208" s="5">
        <v>184</v>
      </c>
      <c r="C208" s="4" t="s">
        <v>34</v>
      </c>
      <c r="D208" s="4" t="s">
        <v>35</v>
      </c>
      <c r="E208" s="6">
        <f>IF(OR(Vazao_agua_LHP_oxi!I208="ND",Vazao_agua_LHP_comb!I208="ND"),0,1)</f>
        <v>0</v>
      </c>
      <c r="F208" s="4" t="s">
        <v>79</v>
      </c>
      <c r="J208" s="4" t="s">
        <v>254</v>
      </c>
    </row>
    <row r="209" spans="1:10">
      <c r="A209" s="1" t="s">
        <v>268</v>
      </c>
      <c r="B209" s="5">
        <v>185</v>
      </c>
      <c r="C209" s="4" t="s">
        <v>34</v>
      </c>
      <c r="D209" s="4" t="s">
        <v>35</v>
      </c>
      <c r="E209" s="6">
        <f>IF(OR(Vazao_agua_LHP_oxi!I209="ND",Vazao_agua_LHP_comb!I209="ND"),0,1)</f>
        <v>0</v>
      </c>
      <c r="F209" s="4" t="s">
        <v>79</v>
      </c>
      <c r="J209" s="4" t="s">
        <v>254</v>
      </c>
    </row>
    <row r="210" spans="1:10">
      <c r="A210" s="1" t="s">
        <v>269</v>
      </c>
      <c r="B210" s="5">
        <v>186</v>
      </c>
      <c r="C210" s="4" t="s">
        <v>34</v>
      </c>
      <c r="D210" s="4" t="s">
        <v>35</v>
      </c>
      <c r="E210" s="6">
        <f>IF(OR(Vazao_agua_LHP_oxi!I210="ND",Vazao_agua_LHP_comb!I210="ND"),0,1)</f>
        <v>0</v>
      </c>
      <c r="F210" s="4" t="s">
        <v>79</v>
      </c>
      <c r="J210" s="4" t="s">
        <v>254</v>
      </c>
    </row>
    <row r="211" spans="1:10">
      <c r="A211" s="1" t="s">
        <v>270</v>
      </c>
      <c r="B211" s="5">
        <v>187</v>
      </c>
      <c r="C211" s="4" t="s">
        <v>34</v>
      </c>
      <c r="D211" s="4" t="s">
        <v>35</v>
      </c>
      <c r="E211" s="6">
        <f>IF(OR(Vazao_agua_LHP_oxi!I211="ND",Vazao_agua_LHP_comb!I211="ND"),0,1)</f>
        <v>0</v>
      </c>
      <c r="F211" s="4" t="s">
        <v>79</v>
      </c>
      <c r="J211" s="4" t="s">
        <v>254</v>
      </c>
    </row>
    <row r="212" spans="1:10">
      <c r="A212" s="1" t="s">
        <v>271</v>
      </c>
      <c r="B212" s="5">
        <v>188</v>
      </c>
      <c r="C212" s="4" t="s">
        <v>34</v>
      </c>
      <c r="D212" s="4" t="s">
        <v>35</v>
      </c>
      <c r="E212" s="6">
        <f>IF(OR(Vazao_agua_LHP_oxi!I212="ND",Vazao_agua_LHP_comb!I212="ND"),0,1)</f>
        <v>0</v>
      </c>
      <c r="F212" s="4" t="s">
        <v>79</v>
      </c>
      <c r="J212" s="12" t="s">
        <v>92</v>
      </c>
    </row>
    <row r="213" spans="1:10">
      <c r="A213" s="1" t="s">
        <v>272</v>
      </c>
      <c r="B213" s="5">
        <v>189</v>
      </c>
      <c r="C213" s="4" t="s">
        <v>34</v>
      </c>
      <c r="D213" s="4" t="s">
        <v>35</v>
      </c>
      <c r="E213" s="6">
        <f>IF(OR(Vazao_agua_LHP_oxi!I213="ND",Vazao_agua_LHP_comb!I213="ND"),0,1)</f>
        <v>0</v>
      </c>
      <c r="F213" s="4" t="s">
        <v>79</v>
      </c>
      <c r="J213" s="4" t="s">
        <v>254</v>
      </c>
    </row>
    <row r="214" spans="1:10">
      <c r="A214" s="1" t="s">
        <v>273</v>
      </c>
      <c r="B214" s="5">
        <v>190</v>
      </c>
      <c r="C214" s="4" t="s">
        <v>34</v>
      </c>
      <c r="D214" s="4" t="s">
        <v>35</v>
      </c>
      <c r="E214" s="6">
        <f>IF(OR(Vazao_agua_LHP_oxi!I214="ND",Vazao_agua_LHP_comb!I214="ND"),0,1)</f>
        <v>0</v>
      </c>
      <c r="F214" s="4" t="s">
        <v>79</v>
      </c>
      <c r="J214" s="12" t="s">
        <v>108</v>
      </c>
    </row>
    <row r="215" spans="1:10">
      <c r="A215" s="1" t="s">
        <v>274</v>
      </c>
      <c r="B215" s="5">
        <v>191</v>
      </c>
      <c r="C215" s="4" t="s">
        <v>34</v>
      </c>
      <c r="D215" s="4" t="s">
        <v>35</v>
      </c>
      <c r="E215" s="6">
        <f>IF(OR(Vazao_agua_LHP_oxi!I215="ND",Vazao_agua_LHP_comb!I215="ND"),0,1)</f>
        <v>0</v>
      </c>
      <c r="F215" s="4" t="s">
        <v>79</v>
      </c>
      <c r="J215" s="4" t="s">
        <v>254</v>
      </c>
    </row>
    <row r="216" spans="1:10">
      <c r="A216" s="1" t="s">
        <v>275</v>
      </c>
      <c r="B216" s="5">
        <v>192</v>
      </c>
      <c r="C216" s="4" t="s">
        <v>34</v>
      </c>
      <c r="D216" s="4" t="s">
        <v>35</v>
      </c>
      <c r="E216" s="6">
        <f>IF(OR(Vazao_agua_LHP_oxi!I216="ND",Vazao_agua_LHP_comb!I216="ND"),0,1)</f>
        <v>0</v>
      </c>
      <c r="F216" s="4" t="s">
        <v>79</v>
      </c>
      <c r="J216" s="4" t="s">
        <v>254</v>
      </c>
    </row>
    <row r="217" spans="1:10">
      <c r="A217" s="1" t="s">
        <v>276</v>
      </c>
      <c r="B217" s="5">
        <v>193</v>
      </c>
      <c r="C217" s="4" t="s">
        <v>34</v>
      </c>
      <c r="D217" s="4" t="s">
        <v>35</v>
      </c>
      <c r="E217" s="6">
        <f>IF(OR(Vazao_agua_LHP_oxi!I217="ND",Vazao_agua_LHP_comb!I217="ND"),0,1)</f>
        <v>0</v>
      </c>
      <c r="F217" s="4" t="s">
        <v>79</v>
      </c>
      <c r="J217" s="4" t="s">
        <v>254</v>
      </c>
    </row>
    <row r="218" spans="1:10">
      <c r="A218" s="1" t="s">
        <v>277</v>
      </c>
      <c r="B218" s="5">
        <v>194</v>
      </c>
      <c r="C218" s="4" t="s">
        <v>34</v>
      </c>
      <c r="D218" s="4" t="s">
        <v>35</v>
      </c>
      <c r="E218" s="6">
        <f>IF(OR(Vazao_agua_LHP_oxi!I218="ND",Vazao_agua_LHP_comb!I218="ND"),0,1)</f>
        <v>0</v>
      </c>
      <c r="F218" s="4" t="s">
        <v>79</v>
      </c>
      <c r="J218" s="4" t="s">
        <v>254</v>
      </c>
    </row>
    <row r="219" spans="1:10">
      <c r="A219" s="1" t="s">
        <v>278</v>
      </c>
      <c r="B219" s="5">
        <v>195</v>
      </c>
      <c r="C219" s="4" t="s">
        <v>34</v>
      </c>
      <c r="D219" s="4" t="s">
        <v>35</v>
      </c>
      <c r="E219" s="6">
        <f>IF(OR(Vazao_agua_LHP_oxi!I219="ND",Vazao_agua_LHP_comb!I219="ND"),0,1)</f>
        <v>0</v>
      </c>
      <c r="F219" s="4" t="s">
        <v>79</v>
      </c>
      <c r="J219" s="4" t="s">
        <v>254</v>
      </c>
    </row>
    <row r="220" spans="1:10">
      <c r="A220" s="1" t="s">
        <v>279</v>
      </c>
      <c r="B220" s="5">
        <v>196</v>
      </c>
      <c r="C220" s="4" t="s">
        <v>34</v>
      </c>
      <c r="D220" s="4" t="s">
        <v>35</v>
      </c>
      <c r="E220" s="6">
        <f>IF(OR(Vazao_agua_LHP_oxi!I220="ND",Vazao_agua_LHP_comb!I220="ND"),0,1)</f>
        <v>0</v>
      </c>
      <c r="F220" s="4" t="s">
        <v>79</v>
      </c>
      <c r="J220" s="4" t="s">
        <v>254</v>
      </c>
    </row>
    <row r="221" spans="1:10">
      <c r="A221" s="1" t="s">
        <v>280</v>
      </c>
      <c r="B221" s="5">
        <v>197</v>
      </c>
      <c r="C221" s="4" t="s">
        <v>34</v>
      </c>
      <c r="D221" s="4" t="s">
        <v>35</v>
      </c>
      <c r="E221" s="6">
        <f>IF(OR(Vazao_agua_LHP_oxi!I221="ND",Vazao_agua_LHP_comb!I221="ND"),0,1)</f>
        <v>0</v>
      </c>
      <c r="F221" s="4" t="s">
        <v>79</v>
      </c>
      <c r="J221" s="4" t="s">
        <v>254</v>
      </c>
    </row>
    <row r="222" spans="1:10">
      <c r="A222" s="1" t="s">
        <v>281</v>
      </c>
      <c r="B222" s="5">
        <v>198</v>
      </c>
      <c r="C222" s="4" t="s">
        <v>34</v>
      </c>
      <c r="D222" s="4" t="s">
        <v>35</v>
      </c>
      <c r="E222" s="6">
        <f>IF(OR(Vazao_agua_LHP_oxi!I222="ND",Vazao_agua_LHP_comb!I222="ND"),0,1)</f>
        <v>0</v>
      </c>
      <c r="F222" s="4" t="s">
        <v>79</v>
      </c>
      <c r="J222" s="4" t="s">
        <v>254</v>
      </c>
    </row>
    <row r="223" spans="1:10">
      <c r="A223" s="1" t="s">
        <v>282</v>
      </c>
      <c r="B223" s="5">
        <v>199</v>
      </c>
      <c r="C223" s="4" t="s">
        <v>34</v>
      </c>
      <c r="D223" s="4" t="s">
        <v>35</v>
      </c>
      <c r="E223" s="6">
        <f>IF(OR(Vazao_agua_LHP_oxi!I223="ND",Vazao_agua_LHP_comb!I223="ND"),0,1)</f>
        <v>0</v>
      </c>
      <c r="F223" s="4" t="s">
        <v>79</v>
      </c>
      <c r="J223" s="4" t="s">
        <v>254</v>
      </c>
    </row>
    <row r="224" spans="1:10">
      <c r="A224" s="1" t="s">
        <v>283</v>
      </c>
      <c r="B224" s="5">
        <v>200</v>
      </c>
      <c r="C224" s="4" t="s">
        <v>34</v>
      </c>
      <c r="D224" s="4" t="s">
        <v>35</v>
      </c>
      <c r="E224" s="6">
        <f>IF(OR(Vazao_agua_LHP_oxi!I224="ND",Vazao_agua_LHP_comb!I224="ND"),0,1)</f>
        <v>0</v>
      </c>
      <c r="F224" s="4" t="s">
        <v>79</v>
      </c>
      <c r="J224" s="4" t="s">
        <v>254</v>
      </c>
    </row>
    <row r="225" spans="1:10">
      <c r="A225" s="1" t="s">
        <v>284</v>
      </c>
      <c r="B225" s="5" t="s">
        <v>285</v>
      </c>
      <c r="C225" s="4" t="s">
        <v>34</v>
      </c>
      <c r="D225" s="4" t="s">
        <v>35</v>
      </c>
      <c r="E225" s="6">
        <f>IF(OR(Vazao_agua_LHP_oxi!I225="ND",Vazao_agua_LHP_comb!I225="ND"),0,1)</f>
        <v>0</v>
      </c>
      <c r="F225" s="4" t="s">
        <v>79</v>
      </c>
      <c r="J225" s="4" t="s">
        <v>286</v>
      </c>
    </row>
    <row r="226" spans="1:10">
      <c r="A226" s="1" t="s">
        <v>287</v>
      </c>
      <c r="B226" s="5" t="s">
        <v>285</v>
      </c>
      <c r="C226" s="4" t="s">
        <v>34</v>
      </c>
      <c r="D226" s="4" t="s">
        <v>288</v>
      </c>
      <c r="E226" s="6">
        <f>IF(OR(Vazao_agua_LHP_oxi!I226="ND",Vazao_agua_LHP_comb!I226="ND"),0,1)</f>
        <v>0</v>
      </c>
      <c r="F226" s="4" t="s">
        <v>79</v>
      </c>
      <c r="J226" s="4" t="s">
        <v>286</v>
      </c>
    </row>
    <row r="227" spans="1:10">
      <c r="A227" s="1" t="s">
        <v>289</v>
      </c>
      <c r="B227" s="5" t="s">
        <v>285</v>
      </c>
      <c r="C227" s="4" t="s">
        <v>34</v>
      </c>
      <c r="D227" s="4" t="s">
        <v>290</v>
      </c>
      <c r="E227" s="6">
        <f>IF(OR(Vazao_agua_LHP_oxi!I227="ND",Vazao_agua_LHP_comb!I227="ND"),0,1)</f>
        <v>0</v>
      </c>
      <c r="F227" s="4" t="s">
        <v>79</v>
      </c>
      <c r="J227" s="4" t="s">
        <v>286</v>
      </c>
    </row>
    <row r="228" spans="1:10">
      <c r="A228" s="1" t="s">
        <v>291</v>
      </c>
      <c r="B228" s="5" t="s">
        <v>285</v>
      </c>
      <c r="C228" s="4" t="s">
        <v>34</v>
      </c>
      <c r="D228" s="4" t="s">
        <v>292</v>
      </c>
      <c r="E228" s="6">
        <f>IF(OR(Vazao_agua_LHP_oxi!I228="ND",Vazao_agua_LHP_comb!I228="ND"),0,1)</f>
        <v>0</v>
      </c>
      <c r="F228" s="4" t="s">
        <v>79</v>
      </c>
      <c r="J228" s="4" t="s">
        <v>286</v>
      </c>
    </row>
    <row r="229" spans="1:10">
      <c r="A229" s="1" t="s">
        <v>293</v>
      </c>
      <c r="B229" s="5" t="s">
        <v>285</v>
      </c>
      <c r="C229" s="4" t="s">
        <v>34</v>
      </c>
      <c r="D229" s="4" t="s">
        <v>294</v>
      </c>
      <c r="E229" s="6">
        <f>IF(OR(Vazao_agua_LHP_oxi!I229="ND",Vazao_agua_LHP_comb!I229="ND"),0,1)</f>
        <v>0</v>
      </c>
      <c r="F229" s="4" t="s">
        <v>79</v>
      </c>
      <c r="J229" s="4" t="s">
        <v>286</v>
      </c>
    </row>
    <row r="230" spans="1:10">
      <c r="A230" s="1" t="s">
        <v>295</v>
      </c>
      <c r="B230" s="5" t="s">
        <v>285</v>
      </c>
      <c r="C230" s="4" t="s">
        <v>34</v>
      </c>
      <c r="D230" s="4" t="s">
        <v>296</v>
      </c>
      <c r="E230" s="6">
        <f>IF(OR(Vazao_agua_LHP_oxi!I230="ND",Vazao_agua_LHP_comb!I230="ND"),0,1)</f>
        <v>0</v>
      </c>
      <c r="F230" s="4" t="s">
        <v>79</v>
      </c>
      <c r="J230" s="4" t="s">
        <v>286</v>
      </c>
    </row>
    <row r="231" spans="1:10">
      <c r="A231" s="1" t="s">
        <v>297</v>
      </c>
      <c r="B231" s="5" t="s">
        <v>285</v>
      </c>
      <c r="C231" s="4" t="s">
        <v>34</v>
      </c>
      <c r="D231" s="4" t="s">
        <v>298</v>
      </c>
      <c r="E231" s="6">
        <f>IF(OR(Vazao_agua_LHP_oxi!I231="ND",Vazao_agua_LHP_comb!I231="ND"),0,1)</f>
        <v>0</v>
      </c>
      <c r="F231" s="4" t="s">
        <v>79</v>
      </c>
      <c r="J231" s="4" t="s">
        <v>286</v>
      </c>
    </row>
    <row r="232" spans="1:10">
      <c r="A232" s="1" t="s">
        <v>299</v>
      </c>
      <c r="B232" s="5" t="s">
        <v>285</v>
      </c>
      <c r="C232" s="4" t="s">
        <v>34</v>
      </c>
      <c r="D232" s="4" t="s">
        <v>300</v>
      </c>
      <c r="E232" s="6">
        <f>IF(OR(Vazao_agua_LHP_oxi!I232="ND",Vazao_agua_LHP_comb!I232="ND"),0,1)</f>
        <v>0</v>
      </c>
      <c r="F232" s="4" t="s">
        <v>79</v>
      </c>
      <c r="J232" s="4" t="s">
        <v>286</v>
      </c>
    </row>
    <row r="233" spans="1:10">
      <c r="A233" s="1" t="s">
        <v>301</v>
      </c>
      <c r="B233" s="5" t="s">
        <v>285</v>
      </c>
      <c r="C233" s="4" t="s">
        <v>34</v>
      </c>
      <c r="D233" s="4" t="s">
        <v>302</v>
      </c>
      <c r="E233" s="6">
        <f>IF(OR(Vazao_agua_LHP_oxi!I233="ND",Vazao_agua_LHP_comb!I233="ND"),0,1)</f>
        <v>0</v>
      </c>
      <c r="F233" s="4" t="s">
        <v>79</v>
      </c>
      <c r="J233" s="4" t="s">
        <v>286</v>
      </c>
    </row>
    <row r="234" spans="1:10">
      <c r="A234" s="1" t="s">
        <v>303</v>
      </c>
      <c r="B234" s="5" t="s">
        <v>285</v>
      </c>
      <c r="C234" s="4" t="s">
        <v>34</v>
      </c>
      <c r="D234" s="4" t="s">
        <v>304</v>
      </c>
      <c r="E234" s="6">
        <f>IF(OR(Vazao_agua_LHP_oxi!I234="ND",Vazao_agua_LHP_comb!I234="ND"),0,1)</f>
        <v>0</v>
      </c>
      <c r="F234" s="4" t="s">
        <v>79</v>
      </c>
      <c r="J234" s="4" t="s">
        <v>286</v>
      </c>
    </row>
    <row r="235" spans="1:10">
      <c r="A235" s="1" t="s">
        <v>305</v>
      </c>
      <c r="B235" s="5" t="s">
        <v>285</v>
      </c>
      <c r="C235" s="4" t="s">
        <v>34</v>
      </c>
      <c r="D235" s="4" t="s">
        <v>306</v>
      </c>
      <c r="E235" s="6">
        <f>IF(OR(Vazao_agua_LHP_oxi!I235="ND",Vazao_agua_LHP_comb!I235="ND"),0,1)</f>
        <v>0</v>
      </c>
      <c r="F235" s="4" t="s">
        <v>79</v>
      </c>
      <c r="J235" s="4" t="s">
        <v>286</v>
      </c>
    </row>
    <row r="236" spans="1:10">
      <c r="A236" s="1" t="s">
        <v>307</v>
      </c>
      <c r="B236" s="5" t="s">
        <v>285</v>
      </c>
      <c r="C236" s="4" t="s">
        <v>34</v>
      </c>
      <c r="D236" s="4" t="s">
        <v>308</v>
      </c>
      <c r="E236" s="6">
        <f>IF(OR(Vazao_agua_LHP_oxi!I236="ND",Vazao_agua_LHP_comb!I236="ND"),0,1)</f>
        <v>0</v>
      </c>
      <c r="F236" s="4" t="s">
        <v>79</v>
      </c>
      <c r="J236" s="4" t="s">
        <v>286</v>
      </c>
    </row>
    <row r="237" spans="1:10">
      <c r="A237" s="1" t="s">
        <v>309</v>
      </c>
      <c r="B237" s="5" t="s">
        <v>285</v>
      </c>
      <c r="C237" s="4" t="s">
        <v>34</v>
      </c>
      <c r="D237" s="4" t="s">
        <v>310</v>
      </c>
      <c r="E237" s="6">
        <f>IF(OR(Vazao_agua_LHP_oxi!I237="ND",Vazao_agua_LHP_comb!I237="ND"),0,1)</f>
        <v>0</v>
      </c>
      <c r="F237" s="4" t="s">
        <v>79</v>
      </c>
      <c r="J237" s="4" t="s">
        <v>286</v>
      </c>
    </row>
    <row r="238" spans="1:10">
      <c r="A238" s="1" t="s">
        <v>311</v>
      </c>
      <c r="B238" s="5" t="s">
        <v>285</v>
      </c>
      <c r="C238" s="4" t="s">
        <v>34</v>
      </c>
      <c r="D238" s="4" t="s">
        <v>312</v>
      </c>
      <c r="E238" s="6">
        <f>IF(OR(Vazao_agua_LHP_oxi!I238="ND",Vazao_agua_LHP_comb!I238="ND"),0,1)</f>
        <v>0</v>
      </c>
      <c r="F238" s="4" t="s">
        <v>79</v>
      </c>
      <c r="J238" s="4" t="s">
        <v>286</v>
      </c>
    </row>
    <row r="239" spans="1:10">
      <c r="A239" s="1" t="s">
        <v>313</v>
      </c>
      <c r="B239" s="5" t="s">
        <v>285</v>
      </c>
      <c r="C239" s="4" t="s">
        <v>34</v>
      </c>
      <c r="D239" s="4" t="s">
        <v>314</v>
      </c>
      <c r="E239" s="6">
        <f>IF(OR(Vazao_agua_LHP_oxi!I239="ND",Vazao_agua_LHP_comb!I239="ND"),0,1)</f>
        <v>0</v>
      </c>
      <c r="F239" s="4" t="s">
        <v>79</v>
      </c>
      <c r="J239" s="4" t="s">
        <v>286</v>
      </c>
    </row>
    <row r="240" spans="1:10">
      <c r="A240" s="15"/>
      <c r="B240" s="16"/>
    </row>
    <row r="241" spans="1:2">
      <c r="A241" s="15"/>
      <c r="B241" s="16"/>
    </row>
    <row r="242" spans="1:2">
      <c r="A242" s="15"/>
      <c r="B242" s="16"/>
    </row>
    <row r="243" spans="1:2">
      <c r="A243" s="15"/>
      <c r="B243" s="16"/>
    </row>
    <row r="244" spans="1:2">
      <c r="A244" s="15"/>
      <c r="B244" s="16"/>
    </row>
    <row r="245" spans="1:2">
      <c r="A245" s="15"/>
      <c r="B245" s="16"/>
    </row>
    <row r="246" spans="1:2">
      <c r="A246" s="15"/>
      <c r="B246" s="16"/>
    </row>
    <row r="247" spans="1:2">
      <c r="A247" s="15"/>
      <c r="B247" s="16"/>
    </row>
    <row r="248" spans="1:2">
      <c r="A248" s="15"/>
      <c r="B248" s="16"/>
    </row>
    <row r="249" spans="1:2">
      <c r="A249" s="15"/>
      <c r="B249" s="16"/>
    </row>
    <row r="250" spans="1:2">
      <c r="A250" s="15"/>
      <c r="B250" s="16"/>
    </row>
    <row r="251" spans="1:2">
      <c r="A251" s="15"/>
      <c r="B251" s="16"/>
    </row>
    <row r="252" spans="1:2">
      <c r="A252" s="15"/>
      <c r="B252" s="16"/>
    </row>
    <row r="253" spans="1:2">
      <c r="A253" s="15"/>
      <c r="B253" s="16"/>
    </row>
    <row r="254" spans="1:2">
      <c r="A254" s="15"/>
      <c r="B254" s="16"/>
    </row>
    <row r="255" spans="1:2">
      <c r="A255" s="15"/>
      <c r="B255" s="16"/>
    </row>
    <row r="256" spans="1:2">
      <c r="A256" s="15"/>
      <c r="B256" s="16"/>
    </row>
    <row r="257" spans="1:2">
      <c r="A257" s="15"/>
      <c r="B257" s="16"/>
    </row>
    <row r="258" spans="1:2">
      <c r="A258" s="15"/>
      <c r="B258" s="16"/>
    </row>
    <row r="259" spans="1:2">
      <c r="A259" s="15"/>
      <c r="B259" s="16"/>
    </row>
    <row r="260" spans="1:2">
      <c r="A260" s="15"/>
      <c r="B260" s="16"/>
    </row>
    <row r="261" spans="1:2">
      <c r="A261" s="15"/>
      <c r="B261" s="16"/>
    </row>
    <row r="262" spans="1:2">
      <c r="A262" s="15"/>
      <c r="B262" s="16"/>
    </row>
    <row r="263" spans="1:2">
      <c r="A263" s="15"/>
      <c r="B263" s="16"/>
    </row>
    <row r="264" spans="1:2">
      <c r="A264" s="15"/>
      <c r="B264" s="16"/>
    </row>
    <row r="265" spans="1:2">
      <c r="A265" s="15"/>
      <c r="B265" s="16"/>
    </row>
    <row r="266" spans="1:2">
      <c r="A266" s="15"/>
      <c r="B266" s="16"/>
    </row>
    <row r="267" spans="1:2">
      <c r="A267" s="15"/>
      <c r="B267" s="16"/>
    </row>
    <row r="268" spans="1:2">
      <c r="A268" s="15"/>
      <c r="B268" s="16"/>
    </row>
    <row r="269" spans="1:2">
      <c r="A269" s="15"/>
      <c r="B269" s="16"/>
    </row>
    <row r="270" spans="1:2">
      <c r="A270" s="15"/>
      <c r="B270" s="16"/>
    </row>
    <row r="271" spans="1:2">
      <c r="A271" s="15"/>
      <c r="B271" s="16"/>
    </row>
    <row r="272" spans="1:2">
      <c r="A272" s="15"/>
      <c r="B272" s="16"/>
    </row>
    <row r="273" spans="1:2">
      <c r="A273" s="15"/>
      <c r="B273" s="16"/>
    </row>
    <row r="274" spans="1:2">
      <c r="A274" s="15"/>
      <c r="B274" s="16"/>
    </row>
    <row r="275" spans="1:2">
      <c r="A275" s="15"/>
      <c r="B275" s="16"/>
    </row>
    <row r="276" spans="1:2">
      <c r="A276" s="15"/>
      <c r="B276" s="16"/>
    </row>
    <row r="277" spans="1:2">
      <c r="A277" s="15"/>
      <c r="B277" s="16"/>
    </row>
    <row r="278" spans="1:2">
      <c r="A278" s="15"/>
      <c r="B278" s="16"/>
    </row>
    <row r="279" spans="1:2">
      <c r="A279" s="15"/>
      <c r="B279" s="16"/>
    </row>
    <row r="280" spans="1:2">
      <c r="A280" s="15"/>
      <c r="B280" s="16"/>
    </row>
    <row r="281" spans="1:2">
      <c r="A281" s="15"/>
      <c r="B281" s="16"/>
    </row>
    <row r="282" spans="1:2">
      <c r="A282" s="15"/>
      <c r="B282" s="16"/>
    </row>
    <row r="283" spans="1:2">
      <c r="A283" s="15"/>
      <c r="B283" s="16"/>
    </row>
    <row r="284" spans="1:2">
      <c r="A284" s="15"/>
      <c r="B284" s="16"/>
    </row>
    <row r="285" spans="1:2">
      <c r="A285" s="15"/>
      <c r="B285" s="16"/>
    </row>
    <row r="286" spans="1:2">
      <c r="A286" s="15"/>
      <c r="B286" s="16"/>
    </row>
    <row r="287" spans="1:2">
      <c r="A287" s="15"/>
      <c r="B287" s="16"/>
    </row>
    <row r="288" spans="1:2">
      <c r="A288" s="15"/>
      <c r="B288" s="16"/>
    </row>
    <row r="289" spans="1:2">
      <c r="A289" s="15"/>
      <c r="B289" s="16"/>
    </row>
    <row r="290" spans="1:2">
      <c r="A290" s="15"/>
      <c r="B290" s="16"/>
    </row>
    <row r="291" spans="1:2">
      <c r="A291" s="15"/>
      <c r="B291" s="16"/>
    </row>
    <row r="292" spans="1:2">
      <c r="A292" s="15"/>
      <c r="B292" s="16"/>
    </row>
    <row r="293" spans="1:2">
      <c r="A293" s="15"/>
      <c r="B293" s="16"/>
    </row>
    <row r="294" spans="1:2">
      <c r="A294" s="15"/>
      <c r="B294" s="16"/>
    </row>
    <row r="295" spans="1:2">
      <c r="A295" s="15"/>
      <c r="B295" s="16"/>
    </row>
    <row r="296" spans="1:2">
      <c r="A296" s="15"/>
      <c r="B296" s="16"/>
    </row>
    <row r="297" spans="1:2">
      <c r="A297" s="15"/>
      <c r="B297" s="16"/>
    </row>
    <row r="298" spans="1:2">
      <c r="A298" s="15"/>
      <c r="B298" s="16"/>
    </row>
    <row r="299" spans="1:2">
      <c r="A299" s="15"/>
      <c r="B299" s="16"/>
    </row>
    <row r="300" spans="1:2">
      <c r="A300" s="15"/>
      <c r="B300" s="16"/>
    </row>
    <row r="301" spans="1:2">
      <c r="A301" s="15"/>
      <c r="B301" s="16"/>
    </row>
    <row r="302" spans="1:2">
      <c r="A302" s="15"/>
      <c r="B302" s="16"/>
    </row>
    <row r="303" spans="1:2">
      <c r="A303" s="15"/>
      <c r="B303" s="16"/>
    </row>
    <row r="304" spans="1:2">
      <c r="A304" s="15"/>
      <c r="B304" s="16"/>
    </row>
    <row r="305" spans="1:2">
      <c r="A305" s="15"/>
      <c r="B305" s="16"/>
    </row>
    <row r="306" spans="1:2">
      <c r="A306" s="15"/>
      <c r="B306" s="16"/>
    </row>
    <row r="307" spans="1:2">
      <c r="A307" s="15"/>
      <c r="B307" s="16"/>
    </row>
    <row r="308" spans="1:2">
      <c r="A308" s="15"/>
      <c r="B308" s="16"/>
    </row>
    <row r="309" spans="1:2">
      <c r="A309" s="15"/>
      <c r="B309" s="16"/>
    </row>
    <row r="310" spans="1:2">
      <c r="A310" s="15"/>
      <c r="B310" s="16"/>
    </row>
    <row r="311" spans="1:2">
      <c r="A311" s="15"/>
      <c r="B311" s="16"/>
    </row>
    <row r="312" spans="1:2">
      <c r="A312" s="15"/>
      <c r="B312" s="16"/>
    </row>
    <row r="313" spans="1:2">
      <c r="A313" s="15"/>
      <c r="B313" s="16"/>
    </row>
    <row r="314" spans="1:2">
      <c r="A314" s="15"/>
      <c r="B314" s="16"/>
    </row>
    <row r="315" spans="1:2">
      <c r="A315" s="15"/>
      <c r="B315" s="16"/>
    </row>
    <row r="316" spans="1:2">
      <c r="A316" s="15"/>
      <c r="B316" s="16"/>
    </row>
    <row r="317" spans="1:2">
      <c r="A317" s="15"/>
      <c r="B317" s="16"/>
    </row>
    <row r="318" spans="1:2">
      <c r="A318" s="15"/>
      <c r="B318" s="16"/>
    </row>
    <row r="319" spans="1:2">
      <c r="A319" s="15"/>
      <c r="B319" s="16"/>
    </row>
    <row r="320" spans="1:2">
      <c r="A320" s="15"/>
      <c r="B320" s="16"/>
    </row>
    <row r="321" spans="1:2">
      <c r="A321" s="15"/>
      <c r="B321" s="16"/>
    </row>
    <row r="322" spans="1:2">
      <c r="A322" s="15"/>
      <c r="B322" s="16"/>
    </row>
    <row r="323" spans="1:2">
      <c r="A323" s="15"/>
      <c r="B323" s="16"/>
    </row>
    <row r="324" spans="1:2">
      <c r="A324" s="15"/>
      <c r="B324" s="16"/>
    </row>
    <row r="325" spans="1:2">
      <c r="A325" s="15"/>
      <c r="B325" s="16"/>
    </row>
    <row r="326" spans="1:2">
      <c r="A326" s="15"/>
      <c r="B326" s="16"/>
    </row>
    <row r="327" spans="1:2">
      <c r="A327" s="15"/>
      <c r="B327" s="16"/>
    </row>
    <row r="328" spans="1:2">
      <c r="A328" s="15"/>
      <c r="B328" s="16"/>
    </row>
    <row r="329" spans="1:2">
      <c r="A329" s="15"/>
      <c r="B329" s="16"/>
    </row>
    <row r="330" spans="1:2">
      <c r="A330" s="15"/>
      <c r="B330" s="16"/>
    </row>
    <row r="331" spans="1:2">
      <c r="A331" s="15"/>
      <c r="B331" s="16"/>
    </row>
    <row r="332" spans="1:2">
      <c r="A332" s="15"/>
      <c r="B332" s="16"/>
    </row>
    <row r="333" spans="1:2">
      <c r="A333" s="15"/>
      <c r="B333" s="16"/>
    </row>
    <row r="334" spans="1:2">
      <c r="A334" s="15"/>
      <c r="B334" s="16"/>
    </row>
    <row r="335" spans="1:2">
      <c r="A335" s="15"/>
      <c r="B335" s="16"/>
    </row>
    <row r="336" spans="1:2">
      <c r="A336" s="15"/>
      <c r="B336" s="16"/>
    </row>
    <row r="337" spans="1:2">
      <c r="A337" s="15"/>
      <c r="B337" s="16"/>
    </row>
    <row r="338" spans="1:2">
      <c r="A338" s="15"/>
      <c r="B338" s="16"/>
    </row>
    <row r="339" spans="1:2">
      <c r="A339" s="15"/>
      <c r="B339" s="16"/>
    </row>
    <row r="340" spans="1:2">
      <c r="A340" s="15"/>
      <c r="B340" s="16"/>
    </row>
    <row r="341" spans="1:2">
      <c r="A341" s="15"/>
      <c r="B341" s="16"/>
    </row>
    <row r="342" spans="1:2">
      <c r="A342" s="15"/>
      <c r="B342" s="16"/>
    </row>
    <row r="343" spans="1:2">
      <c r="A343" s="15"/>
      <c r="B343" s="16"/>
    </row>
    <row r="344" spans="1:2">
      <c r="A344" s="15"/>
      <c r="B344" s="16"/>
    </row>
    <row r="345" spans="1:2">
      <c r="A345" s="15"/>
      <c r="B345" s="16"/>
    </row>
    <row r="346" spans="1:2">
      <c r="A346" s="15"/>
      <c r="B346" s="16"/>
    </row>
    <row r="347" spans="1:2">
      <c r="A347" s="15"/>
      <c r="B347" s="16"/>
    </row>
    <row r="348" spans="1:2">
      <c r="A348" s="15"/>
      <c r="B348" s="16"/>
    </row>
    <row r="349" spans="1:2">
      <c r="A349" s="15"/>
      <c r="B349" s="16"/>
    </row>
    <row r="350" spans="1:2">
      <c r="A350" s="15"/>
      <c r="B350" s="16"/>
    </row>
    <row r="351" spans="1:2">
      <c r="A351" s="15"/>
      <c r="B351" s="16"/>
    </row>
    <row r="352" spans="1:2">
      <c r="A352" s="15"/>
      <c r="B352" s="16"/>
    </row>
    <row r="353" spans="1:2">
      <c r="A353" s="15"/>
      <c r="B353" s="16"/>
    </row>
    <row r="354" spans="1:2">
      <c r="A354" s="15"/>
      <c r="B354" s="16"/>
    </row>
    <row r="355" spans="1:2">
      <c r="A355" s="15"/>
      <c r="B355" s="16"/>
    </row>
    <row r="356" spans="1:2">
      <c r="A356" s="15"/>
      <c r="B356" s="16"/>
    </row>
    <row r="357" spans="1:2">
      <c r="A357" s="15"/>
      <c r="B357" s="16"/>
    </row>
    <row r="358" spans="1:2">
      <c r="A358" s="15"/>
      <c r="B358" s="16"/>
    </row>
    <row r="359" spans="1:2">
      <c r="A359" s="15"/>
      <c r="B359" s="16"/>
    </row>
    <row r="360" spans="1:2">
      <c r="A360" s="15"/>
      <c r="B360" s="16"/>
    </row>
    <row r="361" spans="1:2">
      <c r="A361" s="15"/>
      <c r="B361" s="16"/>
    </row>
    <row r="362" spans="1:2">
      <c r="A362" s="15"/>
      <c r="B362" s="16"/>
    </row>
    <row r="363" spans="1:2">
      <c r="A363" s="15"/>
      <c r="B363" s="16"/>
    </row>
    <row r="364" spans="1:2">
      <c r="A364" s="15"/>
      <c r="B364" s="16"/>
    </row>
    <row r="365" spans="1:2">
      <c r="A365" s="15"/>
      <c r="B365" s="16"/>
    </row>
    <row r="366" spans="1:2">
      <c r="A366" s="15"/>
      <c r="B366" s="16"/>
    </row>
    <row r="367" spans="1:2">
      <c r="A367" s="15"/>
      <c r="B367" s="16"/>
    </row>
    <row r="368" spans="1:2">
      <c r="A368" s="15"/>
      <c r="B368" s="16"/>
    </row>
    <row r="369" spans="1:2">
      <c r="A369" s="15"/>
      <c r="B369" s="16"/>
    </row>
    <row r="370" spans="1:2">
      <c r="A370" s="15"/>
      <c r="B370" s="16"/>
    </row>
    <row r="371" spans="1:2">
      <c r="A371" s="15"/>
      <c r="B371" s="16"/>
    </row>
    <row r="372" spans="1:2">
      <c r="A372" s="15"/>
      <c r="B372" s="16"/>
    </row>
    <row r="373" spans="1:2">
      <c r="A373" s="15"/>
      <c r="B373" s="16"/>
    </row>
    <row r="374" spans="1:2">
      <c r="A374" s="15"/>
      <c r="B374" s="16"/>
    </row>
    <row r="375" spans="1:2">
      <c r="A375" s="15"/>
      <c r="B375" s="16"/>
    </row>
    <row r="376" spans="1:2">
      <c r="A376" s="15"/>
      <c r="B376" s="16"/>
    </row>
    <row r="377" spans="1:2">
      <c r="A377" s="15"/>
      <c r="B377" s="16"/>
    </row>
    <row r="378" spans="1:2">
      <c r="A378" s="15"/>
      <c r="B378" s="16"/>
    </row>
    <row r="379" spans="1:2">
      <c r="A379" s="15"/>
      <c r="B379" s="16"/>
    </row>
    <row r="380" spans="1:2">
      <c r="A380" s="15"/>
      <c r="B380" s="16"/>
    </row>
    <row r="381" spans="1:2">
      <c r="A381" s="15"/>
      <c r="B381" s="16"/>
    </row>
    <row r="382" spans="1:2">
      <c r="A382" s="15"/>
      <c r="B382" s="16"/>
    </row>
    <row r="383" spans="1:2">
      <c r="A383" s="15"/>
      <c r="B383" s="16"/>
    </row>
    <row r="384" spans="1:2">
      <c r="A384" s="15"/>
      <c r="B384" s="16"/>
    </row>
    <row r="385" spans="1:2">
      <c r="A385" s="15"/>
      <c r="B385" s="16"/>
    </row>
    <row r="386" spans="1:2">
      <c r="A386" s="15"/>
      <c r="B386" s="16"/>
    </row>
    <row r="387" spans="1:2">
      <c r="A387" s="15"/>
      <c r="B387" s="16"/>
    </row>
    <row r="388" spans="1:2">
      <c r="A388" s="15"/>
      <c r="B388" s="16"/>
    </row>
    <row r="389" spans="1:2">
      <c r="A389" s="15"/>
      <c r="B389" s="16"/>
    </row>
    <row r="390" spans="1:2">
      <c r="A390" s="15"/>
      <c r="B390" s="16"/>
    </row>
    <row r="391" spans="1:2">
      <c r="A391" s="15"/>
      <c r="B391" s="16"/>
    </row>
    <row r="392" spans="1:2">
      <c r="A392" s="15"/>
      <c r="B392" s="16"/>
    </row>
    <row r="393" spans="1:2">
      <c r="A393" s="15"/>
      <c r="B393" s="16"/>
    </row>
    <row r="394" spans="1:2">
      <c r="A394" s="15"/>
      <c r="B394" s="16"/>
    </row>
    <row r="395" spans="1:2">
      <c r="A395" s="15"/>
      <c r="B395" s="16"/>
    </row>
    <row r="396" spans="1:2">
      <c r="A396" s="15"/>
      <c r="B396" s="16"/>
    </row>
    <row r="397" spans="1:2">
      <c r="A397" s="15"/>
      <c r="B397" s="16"/>
    </row>
    <row r="398" spans="1:2">
      <c r="A398" s="15"/>
      <c r="B398" s="16"/>
    </row>
    <row r="399" spans="1:2">
      <c r="A399" s="15"/>
      <c r="B399" s="16"/>
    </row>
    <row r="400" spans="1:2">
      <c r="A400" s="15"/>
      <c r="B400" s="16"/>
    </row>
    <row r="401" spans="1:2">
      <c r="A401" s="15"/>
      <c r="B401" s="16"/>
    </row>
    <row r="402" spans="1:2">
      <c r="A402" s="15"/>
      <c r="B402" s="16"/>
    </row>
    <row r="403" spans="1:2">
      <c r="A403" s="15"/>
      <c r="B403" s="16"/>
    </row>
    <row r="404" spans="1:2">
      <c r="A404" s="15"/>
      <c r="B404" s="16"/>
    </row>
    <row r="405" spans="1:2">
      <c r="A405" s="15"/>
      <c r="B405" s="16"/>
    </row>
    <row r="406" spans="1:2">
      <c r="A406" s="15"/>
      <c r="B406" s="16"/>
    </row>
    <row r="407" spans="1:2">
      <c r="A407" s="15"/>
      <c r="B407" s="16"/>
    </row>
    <row r="408" spans="1:2">
      <c r="A408" s="15"/>
      <c r="B408" s="16"/>
    </row>
    <row r="409" spans="1:2">
      <c r="A409" s="15"/>
      <c r="B409" s="16"/>
    </row>
    <row r="410" spans="1:2">
      <c r="A410" s="15"/>
      <c r="B410" s="16"/>
    </row>
    <row r="411" spans="1:2">
      <c r="A411" s="15"/>
      <c r="B411" s="16"/>
    </row>
    <row r="412" spans="1:2">
      <c r="A412" s="15"/>
      <c r="B412" s="16"/>
    </row>
    <row r="413" spans="1:2">
      <c r="A413" s="15"/>
      <c r="B413" s="16"/>
    </row>
    <row r="414" spans="1:2">
      <c r="A414" s="15"/>
      <c r="B414" s="16"/>
    </row>
    <row r="415" spans="1:2">
      <c r="A415" s="15"/>
      <c r="B415" s="16"/>
    </row>
    <row r="416" spans="1:2">
      <c r="A416" s="15"/>
      <c r="B416" s="16"/>
    </row>
    <row r="417" spans="1:2">
      <c r="A417" s="15"/>
      <c r="B417" s="16"/>
    </row>
    <row r="418" spans="1:2">
      <c r="A418" s="15"/>
      <c r="B418" s="16"/>
    </row>
    <row r="419" spans="1:2">
      <c r="A419" s="15"/>
      <c r="B419" s="16"/>
    </row>
    <row r="420" spans="1:2">
      <c r="A420" s="15"/>
      <c r="B420" s="16"/>
    </row>
    <row r="421" spans="1:2">
      <c r="A421" s="15"/>
      <c r="B421" s="16"/>
    </row>
    <row r="422" spans="1:2">
      <c r="A422" s="15"/>
      <c r="B422" s="16"/>
    </row>
    <row r="423" spans="1:2">
      <c r="A423" s="15"/>
      <c r="B423" s="16"/>
    </row>
    <row r="424" spans="1:2">
      <c r="A424" s="15"/>
      <c r="B424" s="16"/>
    </row>
    <row r="425" spans="1:2">
      <c r="A425" s="15"/>
      <c r="B425" s="16"/>
    </row>
    <row r="426" spans="1:2">
      <c r="A426" s="15"/>
      <c r="B426" s="16"/>
    </row>
    <row r="427" spans="1:2">
      <c r="A427" s="15"/>
      <c r="B427" s="16"/>
    </row>
    <row r="428" spans="1:2">
      <c r="A428" s="15"/>
      <c r="B428" s="16"/>
    </row>
    <row r="429" spans="1:2">
      <c r="A429" s="15"/>
      <c r="B429" s="16"/>
    </row>
    <row r="430" spans="1:2">
      <c r="A430" s="15"/>
      <c r="B430" s="16"/>
    </row>
    <row r="431" spans="1:2">
      <c r="A431" s="15"/>
      <c r="B431" s="16"/>
    </row>
    <row r="432" spans="1:2">
      <c r="A432" s="15"/>
      <c r="B432" s="16"/>
    </row>
    <row r="433" spans="1:2">
      <c r="A433" s="15"/>
      <c r="B433" s="16"/>
    </row>
    <row r="434" spans="1:2">
      <c r="A434" s="15"/>
      <c r="B434" s="16"/>
    </row>
    <row r="435" spans="1:2">
      <c r="A435" s="15"/>
      <c r="B435" s="16"/>
    </row>
    <row r="436" spans="1:2">
      <c r="A436" s="15"/>
      <c r="B436" s="16"/>
    </row>
    <row r="437" spans="1:2">
      <c r="A437" s="15"/>
      <c r="B437" s="16"/>
    </row>
    <row r="438" spans="1:2">
      <c r="A438" s="15"/>
      <c r="B438" s="16"/>
    </row>
    <row r="439" spans="1:2">
      <c r="A439" s="15"/>
      <c r="B439" s="16"/>
    </row>
    <row r="440" spans="1:2">
      <c r="A440" s="15"/>
      <c r="B440" s="16"/>
    </row>
    <row r="441" spans="1:2">
      <c r="A441" s="15"/>
      <c r="B441" s="16"/>
    </row>
    <row r="442" spans="1:2">
      <c r="A442" s="15"/>
      <c r="B442" s="16"/>
    </row>
    <row r="443" spans="1:2">
      <c r="A443" s="15"/>
      <c r="B443" s="16"/>
    </row>
    <row r="444" spans="1:2">
      <c r="A444" s="15"/>
      <c r="B444" s="16"/>
    </row>
    <row r="445" spans="1:2">
      <c r="A445" s="15"/>
      <c r="B445" s="16"/>
    </row>
    <row r="446" spans="1:2">
      <c r="A446" s="15"/>
      <c r="B446" s="16"/>
    </row>
    <row r="447" spans="1:2">
      <c r="A447" s="15"/>
      <c r="B447" s="16"/>
    </row>
    <row r="448" spans="1:2">
      <c r="A448" s="15"/>
      <c r="B448" s="16"/>
    </row>
    <row r="449" spans="1:2">
      <c r="A449" s="15"/>
      <c r="B449" s="16"/>
    </row>
    <row r="450" spans="1:2">
      <c r="A450" s="15"/>
      <c r="B450" s="16"/>
    </row>
    <row r="451" spans="1:2">
      <c r="A451" s="15"/>
      <c r="B451" s="16"/>
    </row>
    <row r="452" spans="1:2">
      <c r="A452" s="15"/>
      <c r="B452" s="16"/>
    </row>
    <row r="453" spans="1:2">
      <c r="A453" s="15"/>
      <c r="B453" s="16"/>
    </row>
    <row r="454" spans="1:2">
      <c r="A454" s="15"/>
      <c r="B454" s="16"/>
    </row>
    <row r="455" spans="1:2">
      <c r="A455" s="15"/>
      <c r="B455" s="16"/>
    </row>
    <row r="456" spans="1:2">
      <c r="A456" s="15"/>
      <c r="B456" s="16"/>
    </row>
    <row r="457" spans="1:2">
      <c r="A457" s="15"/>
      <c r="B457" s="16"/>
    </row>
    <row r="458" spans="1:2">
      <c r="A458" s="15"/>
      <c r="B458" s="16"/>
    </row>
    <row r="459" spans="1:2">
      <c r="A459" s="15"/>
      <c r="B459" s="16"/>
    </row>
    <row r="460" spans="1:2">
      <c r="A460" s="15"/>
      <c r="B460" s="16"/>
    </row>
    <row r="461" spans="1:2">
      <c r="A461" s="15"/>
      <c r="B461" s="16"/>
    </row>
    <row r="462" spans="1:2">
      <c r="A462" s="15"/>
      <c r="B462" s="16"/>
    </row>
    <row r="463" spans="1:2">
      <c r="A463" s="15"/>
      <c r="B463" s="16"/>
    </row>
    <row r="464" spans="1:2">
      <c r="A464" s="15"/>
      <c r="B464" s="16"/>
    </row>
    <row r="465" spans="1:2">
      <c r="A465" s="15"/>
      <c r="B465" s="16"/>
    </row>
    <row r="466" spans="1:2">
      <c r="A466" s="15"/>
      <c r="B466" s="16"/>
    </row>
    <row r="467" spans="1:2">
      <c r="A467" s="15"/>
      <c r="B467" s="16"/>
    </row>
    <row r="468" spans="1:2">
      <c r="A468" s="15"/>
      <c r="B468" s="16"/>
    </row>
    <row r="469" spans="1:2">
      <c r="A469" s="15"/>
      <c r="B469" s="16"/>
    </row>
    <row r="470" spans="1:2">
      <c r="A470" s="15"/>
      <c r="B470" s="16"/>
    </row>
    <row r="471" spans="1:2">
      <c r="A471" s="15"/>
      <c r="B471" s="16"/>
    </row>
    <row r="472" spans="1:2">
      <c r="A472" s="15"/>
      <c r="B472" s="16"/>
    </row>
    <row r="473" spans="1:2">
      <c r="A473" s="15"/>
      <c r="B473" s="16"/>
    </row>
    <row r="474" spans="1:2">
      <c r="A474" s="15"/>
      <c r="B474" s="16"/>
    </row>
    <row r="475" spans="1:2">
      <c r="A475" s="15"/>
      <c r="B475" s="16"/>
    </row>
    <row r="476" spans="1:2">
      <c r="A476" s="15"/>
      <c r="B476" s="16"/>
    </row>
    <row r="477" spans="1:2">
      <c r="A477" s="15"/>
      <c r="B477" s="16"/>
    </row>
    <row r="478" spans="1:2">
      <c r="A478" s="15"/>
      <c r="B478" s="16"/>
    </row>
    <row r="479" spans="1:2">
      <c r="A479" s="15"/>
      <c r="B479" s="16"/>
    </row>
    <row r="480" spans="1:2">
      <c r="A480" s="15"/>
      <c r="B480" s="16"/>
    </row>
    <row r="481" spans="1:2">
      <c r="A481" s="15"/>
      <c r="B481" s="16"/>
    </row>
    <row r="482" spans="1:2">
      <c r="A482" s="15"/>
      <c r="B482" s="16"/>
    </row>
    <row r="483" spans="1:2">
      <c r="A483" s="15"/>
      <c r="B483" s="16"/>
    </row>
    <row r="484" spans="1:2">
      <c r="A484" s="15"/>
      <c r="B484" s="16"/>
    </row>
    <row r="485" spans="1:2">
      <c r="A485" s="15"/>
      <c r="B485" s="16"/>
    </row>
    <row r="486" spans="1:2">
      <c r="A486" s="15"/>
      <c r="B486" s="16"/>
    </row>
    <row r="487" spans="1:2">
      <c r="A487" s="15"/>
      <c r="B487" s="16"/>
    </row>
    <row r="488" spans="1:2">
      <c r="A488" s="15"/>
      <c r="B488" s="16"/>
    </row>
    <row r="489" spans="1:2">
      <c r="A489" s="15"/>
      <c r="B489" s="16"/>
    </row>
    <row r="490" spans="1:2">
      <c r="A490" s="15"/>
      <c r="B490" s="16"/>
    </row>
    <row r="491" spans="1:2">
      <c r="A491" s="15"/>
      <c r="B491" s="16"/>
    </row>
    <row r="492" spans="1:2">
      <c r="A492" s="15"/>
      <c r="B492" s="16"/>
    </row>
    <row r="493" spans="1:2">
      <c r="A493" s="15"/>
      <c r="B493" s="16"/>
    </row>
    <row r="494" spans="1:2">
      <c r="A494" s="15"/>
      <c r="B494" s="16"/>
    </row>
    <row r="495" spans="1:2">
      <c r="A495" s="15"/>
      <c r="B495" s="16"/>
    </row>
    <row r="496" spans="1:2">
      <c r="A496" s="15"/>
      <c r="B496" s="16"/>
    </row>
    <row r="497" spans="1:2">
      <c r="A497" s="15"/>
      <c r="B497" s="16"/>
    </row>
    <row r="498" spans="1:2">
      <c r="A498" s="15"/>
      <c r="B498" s="16"/>
    </row>
    <row r="499" spans="1:2">
      <c r="A499" s="15"/>
      <c r="B499" s="16"/>
    </row>
    <row r="500" spans="1:2">
      <c r="A500" s="15"/>
      <c r="B500" s="16"/>
    </row>
    <row r="501" spans="1:2">
      <c r="A501" s="15"/>
      <c r="B501" s="16"/>
    </row>
    <row r="502" spans="1:2">
      <c r="A502" s="15"/>
      <c r="B502" s="16"/>
    </row>
    <row r="503" spans="1:2">
      <c r="A503" s="15"/>
      <c r="B503" s="16"/>
    </row>
    <row r="504" spans="1:2">
      <c r="A504" s="15"/>
      <c r="B504" s="16"/>
    </row>
    <row r="505" spans="1:2">
      <c r="A505" s="15"/>
      <c r="B505" s="16"/>
    </row>
    <row r="506" spans="1:2">
      <c r="A506" s="15"/>
      <c r="B506" s="16"/>
    </row>
    <row r="507" spans="1:2">
      <c r="A507" s="15"/>
      <c r="B507" s="16"/>
    </row>
    <row r="508" spans="1:2">
      <c r="A508" s="15"/>
      <c r="B508" s="16"/>
    </row>
    <row r="509" spans="1:2">
      <c r="A509" s="15"/>
      <c r="B509" s="16"/>
    </row>
    <row r="510" spans="1:2">
      <c r="A510" s="15"/>
      <c r="B510" s="16"/>
    </row>
    <row r="511" spans="1:2">
      <c r="A511" s="15"/>
      <c r="B511" s="16"/>
    </row>
    <row r="512" spans="1:2">
      <c r="A512" s="15"/>
      <c r="B512" s="16"/>
    </row>
    <row r="513" spans="1:2">
      <c r="A513" s="15"/>
      <c r="B513" s="16"/>
    </row>
    <row r="514" spans="1:2">
      <c r="A514" s="15"/>
      <c r="B514" s="16"/>
    </row>
    <row r="515" spans="1:2">
      <c r="A515" s="15"/>
      <c r="B515" s="16"/>
    </row>
    <row r="516" spans="1:2">
      <c r="A516" s="15"/>
      <c r="B516" s="16"/>
    </row>
    <row r="517" spans="1:2">
      <c r="A517" s="15"/>
      <c r="B517" s="16"/>
    </row>
    <row r="518" spans="1:2">
      <c r="A518" s="15"/>
      <c r="B518" s="16"/>
    </row>
    <row r="519" spans="1:2">
      <c r="A519" s="15"/>
      <c r="B519" s="16"/>
    </row>
    <row r="520" spans="1:2">
      <c r="A520" s="15"/>
      <c r="B520" s="16"/>
    </row>
    <row r="521" spans="1:2">
      <c r="A521" s="15"/>
      <c r="B521" s="16"/>
    </row>
    <row r="522" spans="1:2">
      <c r="A522" s="15"/>
      <c r="B522" s="16"/>
    </row>
    <row r="523" spans="1:2">
      <c r="A523" s="15"/>
      <c r="B523" s="16"/>
    </row>
    <row r="524" spans="1:2">
      <c r="A524" s="15"/>
      <c r="B524" s="16"/>
    </row>
    <row r="525" spans="1:2">
      <c r="A525" s="15"/>
      <c r="B525" s="16"/>
    </row>
    <row r="526" spans="1:2">
      <c r="A526" s="15"/>
      <c r="B526" s="16"/>
    </row>
    <row r="527" spans="1:2">
      <c r="A527" s="15"/>
      <c r="B527" s="16"/>
    </row>
    <row r="528" spans="1:2">
      <c r="A528" s="15"/>
      <c r="B528" s="16"/>
    </row>
    <row r="529" spans="1:2">
      <c r="A529" s="15"/>
      <c r="B529" s="16"/>
    </row>
    <row r="530" spans="1:2">
      <c r="A530" s="15"/>
      <c r="B530" s="16"/>
    </row>
    <row r="531" spans="1:2">
      <c r="A531" s="15"/>
      <c r="B531" s="16"/>
    </row>
    <row r="532" spans="1:2">
      <c r="A532" s="15"/>
      <c r="B532" s="16"/>
    </row>
    <row r="533" spans="1:2">
      <c r="A533" s="15"/>
      <c r="B533" s="16"/>
    </row>
    <row r="534" spans="1:2">
      <c r="A534" s="15"/>
      <c r="B534" s="16"/>
    </row>
    <row r="535" spans="1:2">
      <c r="A535" s="15"/>
      <c r="B535" s="16"/>
    </row>
    <row r="536" spans="1:2">
      <c r="A536" s="15"/>
      <c r="B536" s="16"/>
    </row>
    <row r="537" spans="1:2">
      <c r="A537" s="15"/>
      <c r="B537" s="16"/>
    </row>
    <row r="538" spans="1:2">
      <c r="A538" s="15"/>
      <c r="B538" s="16"/>
    </row>
    <row r="539" spans="1:2">
      <c r="A539" s="15"/>
      <c r="B539" s="16"/>
    </row>
    <row r="540" spans="1:2">
      <c r="A540" s="15"/>
      <c r="B540" s="16"/>
    </row>
    <row r="541" spans="1:2">
      <c r="A541" s="15"/>
      <c r="B541" s="16"/>
    </row>
    <row r="542" spans="1:2">
      <c r="A542" s="15"/>
      <c r="B542" s="16"/>
    </row>
    <row r="543" spans="1:2">
      <c r="A543" s="15"/>
      <c r="B543" s="16"/>
    </row>
    <row r="544" spans="1:2">
      <c r="A544" s="15"/>
      <c r="B544" s="16"/>
    </row>
    <row r="545" spans="1:2">
      <c r="A545" s="15"/>
      <c r="B545" s="16"/>
    </row>
    <row r="546" spans="1:2">
      <c r="A546" s="15"/>
      <c r="B546" s="16"/>
    </row>
    <row r="547" spans="1:2">
      <c r="A547" s="15"/>
      <c r="B547" s="16"/>
    </row>
    <row r="548" spans="1:2">
      <c r="A548" s="15"/>
      <c r="B548" s="16"/>
    </row>
    <row r="549" spans="1:2">
      <c r="A549" s="15"/>
      <c r="B549" s="16"/>
    </row>
    <row r="550" spans="1:2">
      <c r="A550" s="15"/>
      <c r="B550" s="16"/>
    </row>
    <row r="551" spans="1:2">
      <c r="A551" s="15"/>
      <c r="B551" s="16"/>
    </row>
    <row r="552" spans="1:2">
      <c r="A552" s="15"/>
      <c r="B552" s="16"/>
    </row>
    <row r="553" spans="1:2">
      <c r="A553" s="15"/>
      <c r="B553" s="16"/>
    </row>
    <row r="554" spans="1:2">
      <c r="A554" s="15"/>
      <c r="B554" s="16"/>
    </row>
    <row r="555" spans="1:2">
      <c r="A555" s="15"/>
      <c r="B555" s="16"/>
    </row>
    <row r="556" spans="1:2">
      <c r="A556" s="15"/>
      <c r="B556" s="16"/>
    </row>
    <row r="557" spans="1:2">
      <c r="A557" s="15"/>
      <c r="B557" s="16"/>
    </row>
    <row r="558" spans="1:2">
      <c r="A558" s="15"/>
      <c r="B558" s="16"/>
    </row>
    <row r="559" spans="1:2">
      <c r="A559" s="15"/>
      <c r="B559" s="16"/>
    </row>
    <row r="560" spans="1:2">
      <c r="A560" s="15"/>
      <c r="B560" s="16"/>
    </row>
    <row r="561" spans="1:2">
      <c r="A561" s="15"/>
      <c r="B561" s="16"/>
    </row>
    <row r="562" spans="1:2">
      <c r="A562" s="15"/>
      <c r="B562" s="16"/>
    </row>
    <row r="563" spans="1:2">
      <c r="A563" s="15"/>
      <c r="B563" s="16"/>
    </row>
    <row r="564" spans="1:2">
      <c r="A564" s="15"/>
      <c r="B564" s="16"/>
    </row>
    <row r="565" spans="1:2">
      <c r="A565" s="15"/>
      <c r="B565" s="16"/>
    </row>
    <row r="566" spans="1:2">
      <c r="A566" s="15"/>
      <c r="B566" s="16"/>
    </row>
    <row r="567" spans="1:2">
      <c r="A567" s="15"/>
      <c r="B567" s="16"/>
    </row>
    <row r="568" spans="1:2">
      <c r="A568" s="15"/>
      <c r="B568" s="16"/>
    </row>
    <row r="569" spans="1:2">
      <c r="A569" s="15"/>
      <c r="B569" s="16"/>
    </row>
    <row r="570" spans="1:2">
      <c r="A570" s="15"/>
      <c r="B570" s="16"/>
    </row>
    <row r="571" spans="1:2">
      <c r="A571" s="15"/>
      <c r="B571" s="16"/>
    </row>
    <row r="572" spans="1:2">
      <c r="A572" s="15"/>
      <c r="B572" s="16"/>
    </row>
    <row r="573" spans="1:2">
      <c r="A573" s="15"/>
      <c r="B573" s="16"/>
    </row>
    <row r="574" spans="1:2">
      <c r="A574" s="15"/>
      <c r="B574" s="16"/>
    </row>
    <row r="575" spans="1:2">
      <c r="A575" s="15"/>
      <c r="B575" s="16"/>
    </row>
    <row r="576" spans="1:2">
      <c r="A576" s="15"/>
      <c r="B576" s="16"/>
    </row>
    <row r="577" spans="1:2">
      <c r="A577" s="15"/>
      <c r="B577" s="16"/>
    </row>
    <row r="578" spans="1:2">
      <c r="A578" s="15"/>
      <c r="B578" s="16"/>
    </row>
    <row r="579" spans="1:2">
      <c r="A579" s="15"/>
      <c r="B579" s="16"/>
    </row>
    <row r="580" spans="1:2">
      <c r="A580" s="15"/>
      <c r="B580" s="16"/>
    </row>
    <row r="581" spans="1:2">
      <c r="A581" s="15"/>
      <c r="B581" s="16"/>
    </row>
    <row r="582" spans="1:2">
      <c r="A582" s="15"/>
      <c r="B582" s="16"/>
    </row>
    <row r="583" spans="1:2">
      <c r="A583" s="15"/>
      <c r="B583" s="16"/>
    </row>
    <row r="584" spans="1:2">
      <c r="A584" s="15"/>
      <c r="B584" s="16"/>
    </row>
    <row r="585" spans="1:2">
      <c r="A585" s="15"/>
      <c r="B585" s="16"/>
    </row>
    <row r="586" spans="1:2">
      <c r="A586" s="15"/>
      <c r="B586" s="16"/>
    </row>
    <row r="587" spans="1:2">
      <c r="A587" s="15"/>
      <c r="B587" s="16"/>
    </row>
    <row r="588" spans="1:2">
      <c r="A588" s="15"/>
      <c r="B588" s="16"/>
    </row>
    <row r="589" spans="1:2">
      <c r="A589" s="15"/>
      <c r="B589" s="16"/>
    </row>
    <row r="590" spans="1:2">
      <c r="A590" s="15"/>
      <c r="B590" s="16"/>
    </row>
    <row r="591" spans="1:2">
      <c r="A591" s="15"/>
      <c r="B591" s="16"/>
    </row>
    <row r="592" spans="1:2">
      <c r="A592" s="15"/>
      <c r="B592" s="16"/>
    </row>
    <row r="593" spans="1:2">
      <c r="A593" s="15"/>
      <c r="B593" s="16"/>
    </row>
    <row r="594" spans="1:2">
      <c r="A594" s="15"/>
      <c r="B594" s="16"/>
    </row>
    <row r="595" spans="1:2">
      <c r="A595" s="15"/>
      <c r="B595" s="16"/>
    </row>
    <row r="596" spans="1:2">
      <c r="A596" s="15"/>
      <c r="B596" s="16"/>
    </row>
    <row r="597" spans="1:2">
      <c r="A597" s="15"/>
      <c r="B597" s="16"/>
    </row>
    <row r="598" spans="1:2">
      <c r="A598" s="15"/>
      <c r="B598" s="16"/>
    </row>
    <row r="599" spans="1:2">
      <c r="A599" s="15"/>
      <c r="B599" s="16"/>
    </row>
    <row r="600" spans="1:2">
      <c r="A600" s="15"/>
      <c r="B600" s="16"/>
    </row>
    <row r="601" spans="1:2">
      <c r="A601" s="15"/>
      <c r="B601" s="16"/>
    </row>
    <row r="602" spans="1:2">
      <c r="A602" s="15"/>
      <c r="B602" s="16"/>
    </row>
    <row r="603" spans="1:2">
      <c r="A603" s="15"/>
      <c r="B603" s="16"/>
    </row>
    <row r="604" spans="1:2">
      <c r="A604" s="15"/>
      <c r="B604" s="16"/>
    </row>
    <row r="605" spans="1:2">
      <c r="A605" s="15"/>
      <c r="B605" s="16"/>
    </row>
    <row r="606" spans="1:2">
      <c r="A606" s="15"/>
      <c r="B606" s="16"/>
    </row>
    <row r="607" spans="1:2">
      <c r="A607" s="15"/>
      <c r="B607" s="16"/>
    </row>
    <row r="608" spans="1:2">
      <c r="A608" s="15"/>
      <c r="B608" s="16"/>
    </row>
    <row r="609" spans="1:2">
      <c r="A609" s="15"/>
      <c r="B609" s="16"/>
    </row>
    <row r="610" spans="1:2">
      <c r="A610" s="15"/>
      <c r="B610" s="16"/>
    </row>
    <row r="611" spans="1:2">
      <c r="A611" s="15"/>
      <c r="B611" s="16"/>
    </row>
    <row r="612" spans="1:2">
      <c r="A612" s="15"/>
      <c r="B612" s="16"/>
    </row>
    <row r="613" spans="1:2">
      <c r="A613" s="15"/>
      <c r="B613" s="16"/>
    </row>
    <row r="614" spans="1:2">
      <c r="A614" s="15"/>
      <c r="B614" s="16"/>
    </row>
    <row r="615" spans="1:2">
      <c r="A615" s="15"/>
      <c r="B615" s="16"/>
    </row>
    <row r="616" spans="1:2">
      <c r="A616" s="15"/>
      <c r="B616" s="16"/>
    </row>
    <row r="617" spans="1:2">
      <c r="A617" s="15"/>
      <c r="B617" s="16"/>
    </row>
    <row r="618" spans="1:2">
      <c r="A618" s="15"/>
      <c r="B618" s="16"/>
    </row>
    <row r="619" spans="1:2">
      <c r="A619" s="15"/>
      <c r="B619" s="16"/>
    </row>
    <row r="620" spans="1:2">
      <c r="A620" s="15"/>
      <c r="B620" s="16"/>
    </row>
    <row r="621" spans="1:2">
      <c r="A621" s="15"/>
      <c r="B621" s="16"/>
    </row>
    <row r="622" spans="1:2">
      <c r="A622" s="15"/>
      <c r="B622" s="16"/>
    </row>
    <row r="623" spans="1:2">
      <c r="A623" s="15"/>
      <c r="B623" s="16"/>
    </row>
    <row r="624" spans="1:2">
      <c r="A624" s="15"/>
      <c r="B624" s="16"/>
    </row>
    <row r="625" spans="1:2">
      <c r="A625" s="15"/>
      <c r="B625" s="16"/>
    </row>
    <row r="626" spans="1:2">
      <c r="A626" s="15"/>
      <c r="B626" s="16"/>
    </row>
    <row r="627" spans="1:2">
      <c r="A627" s="15"/>
      <c r="B627" s="16"/>
    </row>
    <row r="628" spans="1:2">
      <c r="A628" s="15"/>
      <c r="B628" s="16"/>
    </row>
    <row r="629" spans="1:2">
      <c r="A629" s="15"/>
      <c r="B629" s="16"/>
    </row>
    <row r="630" spans="1:2">
      <c r="A630" s="15"/>
      <c r="B630" s="16"/>
    </row>
    <row r="631" spans="1:2">
      <c r="A631" s="15"/>
      <c r="B631" s="16"/>
    </row>
    <row r="632" spans="1:2">
      <c r="A632" s="15"/>
      <c r="B632" s="16"/>
    </row>
    <row r="633" spans="1:2">
      <c r="A633" s="15"/>
      <c r="B633" s="16"/>
    </row>
    <row r="634" spans="1:2">
      <c r="A634" s="15"/>
      <c r="B634" s="16"/>
    </row>
    <row r="635" spans="1:2">
      <c r="A635" s="15"/>
      <c r="B635" s="16"/>
    </row>
    <row r="636" spans="1:2">
      <c r="A636" s="15"/>
      <c r="B636" s="16"/>
    </row>
    <row r="637" spans="1:2">
      <c r="A637" s="15"/>
      <c r="B637" s="16"/>
    </row>
    <row r="638" spans="1:2">
      <c r="A638" s="15"/>
      <c r="B638" s="16"/>
    </row>
    <row r="639" spans="1:2">
      <c r="A639" s="15"/>
      <c r="B639" s="16"/>
    </row>
    <row r="640" spans="1:2">
      <c r="A640" s="15"/>
      <c r="B640" s="16"/>
    </row>
    <row r="641" spans="1:2">
      <c r="A641" s="15"/>
      <c r="B641" s="16"/>
    </row>
    <row r="642" spans="1:2">
      <c r="A642" s="15"/>
      <c r="B642" s="16"/>
    </row>
    <row r="643" spans="1:2">
      <c r="A643" s="15"/>
      <c r="B643" s="16"/>
    </row>
    <row r="644" spans="1:2">
      <c r="A644" s="15"/>
      <c r="B644" s="16"/>
    </row>
    <row r="645" spans="1:2">
      <c r="A645" s="15"/>
      <c r="B645" s="16"/>
    </row>
    <row r="646" spans="1:2">
      <c r="A646" s="15"/>
      <c r="B646" s="16"/>
    </row>
    <row r="647" spans="1:2">
      <c r="A647" s="15"/>
      <c r="B647" s="16"/>
    </row>
    <row r="648" spans="1:2">
      <c r="A648" s="15"/>
      <c r="B648" s="16"/>
    </row>
    <row r="649" spans="1:2">
      <c r="A649" s="15"/>
      <c r="B649" s="16"/>
    </row>
    <row r="650" spans="1:2">
      <c r="A650" s="15"/>
      <c r="B650" s="16"/>
    </row>
    <row r="651" spans="1:2">
      <c r="A651" s="15"/>
      <c r="B651" s="16"/>
    </row>
    <row r="652" spans="1:2">
      <c r="A652" s="15"/>
      <c r="B652" s="16"/>
    </row>
    <row r="653" spans="1:2">
      <c r="A653" s="15"/>
      <c r="B653" s="16"/>
    </row>
    <row r="654" spans="1:2">
      <c r="A654" s="15"/>
      <c r="B654" s="16"/>
    </row>
    <row r="655" spans="1:2">
      <c r="A655" s="15"/>
      <c r="B655" s="16"/>
    </row>
    <row r="656" spans="1:2">
      <c r="A656" s="15"/>
      <c r="B656" s="16"/>
    </row>
    <row r="657" spans="1:2">
      <c r="A657" s="15"/>
      <c r="B657" s="16"/>
    </row>
    <row r="658" spans="1:2">
      <c r="A658" s="15"/>
      <c r="B658" s="16"/>
    </row>
    <row r="659" spans="1:2">
      <c r="A659" s="15"/>
      <c r="B659" s="16"/>
    </row>
    <row r="660" spans="1:2">
      <c r="A660" s="15"/>
      <c r="B660" s="16"/>
    </row>
    <row r="661" spans="1:2">
      <c r="A661" s="15"/>
      <c r="B661" s="16"/>
    </row>
    <row r="662" spans="1:2">
      <c r="A662" s="15"/>
      <c r="B662" s="16"/>
    </row>
    <row r="663" spans="1:2">
      <c r="A663" s="15"/>
      <c r="B663" s="16"/>
    </row>
    <row r="664" spans="1:2">
      <c r="A664" s="15"/>
      <c r="B664" s="16"/>
    </row>
    <row r="665" spans="1:2">
      <c r="A665" s="15"/>
      <c r="B665" s="16"/>
    </row>
    <row r="666" spans="1:2">
      <c r="A666" s="15"/>
      <c r="B666" s="16"/>
    </row>
    <row r="667" spans="1:2">
      <c r="A667" s="15"/>
      <c r="B667" s="16"/>
    </row>
    <row r="668" spans="1:2">
      <c r="A668" s="15"/>
      <c r="B668" s="16"/>
    </row>
    <row r="669" spans="1:2">
      <c r="A669" s="15"/>
      <c r="B669" s="16"/>
    </row>
    <row r="670" spans="1:2">
      <c r="A670" s="15"/>
      <c r="B670" s="16"/>
    </row>
    <row r="671" spans="1:2">
      <c r="A671" s="15"/>
      <c r="B671" s="16"/>
    </row>
    <row r="672" spans="1:2">
      <c r="A672" s="15"/>
      <c r="B672" s="16"/>
    </row>
    <row r="673" spans="1:2">
      <c r="A673" s="15"/>
      <c r="B673" s="16"/>
    </row>
    <row r="674" spans="1:2">
      <c r="A674" s="15"/>
      <c r="B674" s="16"/>
    </row>
    <row r="675" spans="1:2">
      <c r="A675" s="15"/>
      <c r="B675" s="16"/>
    </row>
    <row r="676" spans="1:2">
      <c r="A676" s="15"/>
      <c r="B676" s="16"/>
    </row>
    <row r="677" spans="1:2">
      <c r="A677" s="15"/>
      <c r="B677" s="16"/>
    </row>
    <row r="678" spans="1:2">
      <c r="A678" s="15"/>
      <c r="B678" s="16"/>
    </row>
    <row r="679" spans="1:2">
      <c r="A679" s="15"/>
      <c r="B679" s="16"/>
    </row>
    <row r="680" spans="1:2">
      <c r="A680" s="15"/>
      <c r="B680" s="16"/>
    </row>
    <row r="681" spans="1:2">
      <c r="A681" s="15"/>
      <c r="B681" s="16"/>
    </row>
    <row r="682" spans="1:2">
      <c r="A682" s="15"/>
      <c r="B682" s="16"/>
    </row>
    <row r="683" spans="1:2">
      <c r="A683" s="15"/>
      <c r="B683" s="16"/>
    </row>
    <row r="684" spans="1:2">
      <c r="A684" s="15"/>
      <c r="B684" s="16"/>
    </row>
    <row r="685" spans="1:2">
      <c r="A685" s="15"/>
      <c r="B685" s="16"/>
    </row>
    <row r="686" spans="1:2">
      <c r="A686" s="15"/>
      <c r="B686" s="16"/>
    </row>
    <row r="687" spans="1:2">
      <c r="A687" s="15"/>
      <c r="B687" s="16"/>
    </row>
    <row r="688" spans="1:2">
      <c r="A688" s="15"/>
      <c r="B688" s="16"/>
    </row>
    <row r="689" spans="1:2">
      <c r="A689" s="15"/>
      <c r="B689" s="16"/>
    </row>
    <row r="690" spans="1:2">
      <c r="A690" s="15"/>
      <c r="B690" s="16"/>
    </row>
    <row r="691" spans="1:2">
      <c r="A691" s="15"/>
      <c r="B691" s="16"/>
    </row>
    <row r="692" spans="1:2">
      <c r="A692" s="15"/>
      <c r="B692" s="16"/>
    </row>
    <row r="693" spans="1:2">
      <c r="A693" s="15"/>
      <c r="B693" s="16"/>
    </row>
    <row r="694" spans="1:2">
      <c r="A694" s="15"/>
      <c r="B694" s="16"/>
    </row>
    <row r="695" spans="1:2">
      <c r="A695" s="15"/>
      <c r="B695" s="16"/>
    </row>
    <row r="696" spans="1:2">
      <c r="A696" s="15"/>
      <c r="B696" s="16"/>
    </row>
    <row r="697" spans="1:2">
      <c r="A697" s="15"/>
      <c r="B697" s="16"/>
    </row>
    <row r="698" spans="1:2">
      <c r="A698" s="15"/>
      <c r="B698" s="16"/>
    </row>
    <row r="699" spans="1:2">
      <c r="A699" s="15"/>
      <c r="B699" s="16"/>
    </row>
    <row r="700" spans="1:2">
      <c r="A700" s="15"/>
      <c r="B700" s="16"/>
    </row>
    <row r="701" spans="1:2">
      <c r="A701" s="15"/>
      <c r="B701" s="16"/>
    </row>
    <row r="702" spans="1:2">
      <c r="A702" s="15"/>
      <c r="B702" s="16"/>
    </row>
    <row r="703" spans="1:2">
      <c r="A703" s="15"/>
      <c r="B703" s="16"/>
    </row>
    <row r="704" spans="1:2">
      <c r="A704" s="15"/>
      <c r="B704" s="16"/>
    </row>
    <row r="705" spans="1:2">
      <c r="A705" s="15"/>
      <c r="B705" s="16"/>
    </row>
    <row r="706" spans="1:2">
      <c r="A706" s="15"/>
      <c r="B706" s="16"/>
    </row>
    <row r="707" spans="1:2">
      <c r="A707" s="15"/>
      <c r="B707" s="16"/>
    </row>
    <row r="708" spans="1:2">
      <c r="A708" s="15"/>
      <c r="B708" s="16"/>
    </row>
    <row r="709" spans="1:2">
      <c r="A709" s="15"/>
      <c r="B709" s="16"/>
    </row>
    <row r="710" spans="1:2">
      <c r="A710" s="15"/>
      <c r="B710" s="16"/>
    </row>
    <row r="711" spans="1:2">
      <c r="A711" s="15"/>
      <c r="B711" s="16"/>
    </row>
    <row r="712" spans="1:2">
      <c r="A712" s="15"/>
      <c r="B712" s="16"/>
    </row>
    <row r="713" spans="1:2">
      <c r="A713" s="15"/>
      <c r="B713" s="16"/>
    </row>
    <row r="714" spans="1:2">
      <c r="A714" s="15"/>
      <c r="B714" s="16"/>
    </row>
    <row r="715" spans="1:2">
      <c r="A715" s="15"/>
      <c r="B715" s="16"/>
    </row>
    <row r="716" spans="1:2">
      <c r="A716" s="15"/>
      <c r="B716" s="16"/>
    </row>
    <row r="717" spans="1:2">
      <c r="A717" s="15"/>
      <c r="B717" s="16"/>
    </row>
    <row r="718" spans="1:2">
      <c r="A718" s="15"/>
      <c r="B718" s="16"/>
    </row>
    <row r="719" spans="1:2">
      <c r="A719" s="15"/>
      <c r="B719" s="16"/>
    </row>
    <row r="720" spans="1:2">
      <c r="A720" s="15"/>
      <c r="B720" s="16"/>
    </row>
    <row r="721" spans="1:2">
      <c r="A721" s="15"/>
      <c r="B721" s="16"/>
    </row>
    <row r="722" spans="1:2">
      <c r="A722" s="15"/>
      <c r="B722" s="16"/>
    </row>
    <row r="723" spans="1:2">
      <c r="A723" s="15"/>
      <c r="B723" s="16"/>
    </row>
    <row r="724" spans="1:2">
      <c r="A724" s="15"/>
      <c r="B724" s="16"/>
    </row>
    <row r="725" spans="1:2">
      <c r="A725" s="15"/>
      <c r="B725" s="16"/>
    </row>
    <row r="726" spans="1:2">
      <c r="A726" s="15"/>
      <c r="B726" s="16"/>
    </row>
    <row r="727" spans="1:2">
      <c r="A727" s="15"/>
      <c r="B727" s="16"/>
    </row>
    <row r="728" spans="1:2">
      <c r="A728" s="15"/>
      <c r="B728" s="16"/>
    </row>
    <row r="729" spans="1:2">
      <c r="A729" s="15"/>
      <c r="B729" s="16"/>
    </row>
    <row r="730" spans="1:2">
      <c r="A730" s="15"/>
      <c r="B730" s="16"/>
    </row>
    <row r="731" spans="1:2">
      <c r="A731" s="15"/>
      <c r="B731" s="16"/>
    </row>
    <row r="732" spans="1:2">
      <c r="A732" s="15"/>
      <c r="B732" s="16"/>
    </row>
    <row r="733" spans="1:2">
      <c r="A733" s="15"/>
      <c r="B733" s="16"/>
    </row>
    <row r="734" spans="1:2">
      <c r="A734" s="15"/>
      <c r="B734" s="16"/>
    </row>
    <row r="735" spans="1:2">
      <c r="A735" s="15"/>
      <c r="B735" s="16"/>
    </row>
    <row r="736" spans="1:2">
      <c r="A736" s="15"/>
      <c r="B736" s="16"/>
    </row>
    <row r="737" spans="1:2">
      <c r="A737" s="15"/>
      <c r="B737" s="16"/>
    </row>
    <row r="738" spans="1:2">
      <c r="A738" s="15"/>
      <c r="B738" s="16"/>
    </row>
    <row r="739" spans="1:2">
      <c r="A739" s="15"/>
      <c r="B739" s="16"/>
    </row>
    <row r="740" spans="1:2">
      <c r="A740" s="15"/>
      <c r="B740" s="16"/>
    </row>
    <row r="741" spans="1:2">
      <c r="A741" s="15"/>
      <c r="B741" s="16"/>
    </row>
    <row r="742" spans="1:2">
      <c r="A742" s="15"/>
      <c r="B742" s="16"/>
    </row>
    <row r="743" spans="1:2">
      <c r="A743" s="15"/>
      <c r="B743" s="16"/>
    </row>
    <row r="744" spans="1:2">
      <c r="A744" s="15"/>
      <c r="B744" s="16"/>
    </row>
    <row r="745" spans="1:2">
      <c r="A745" s="15"/>
      <c r="B745" s="16"/>
    </row>
    <row r="746" spans="1:2">
      <c r="A746" s="15"/>
      <c r="B746" s="16"/>
    </row>
    <row r="747" spans="1:2">
      <c r="A747" s="15"/>
      <c r="B747" s="16"/>
    </row>
    <row r="748" spans="1:2">
      <c r="A748" s="15"/>
      <c r="B748" s="16"/>
    </row>
    <row r="749" spans="1:2">
      <c r="A749" s="15"/>
      <c r="B749" s="16"/>
    </row>
    <row r="750" spans="1:2">
      <c r="A750" s="15"/>
      <c r="B750" s="16"/>
    </row>
    <row r="751" spans="1:2">
      <c r="A751" s="15"/>
      <c r="B751" s="16"/>
    </row>
    <row r="752" spans="1:2">
      <c r="A752" s="15"/>
      <c r="B752" s="16"/>
    </row>
    <row r="753" spans="1:2">
      <c r="A753" s="15"/>
      <c r="B753" s="16"/>
    </row>
    <row r="754" spans="1:2">
      <c r="A754" s="15"/>
      <c r="B754" s="16"/>
    </row>
    <row r="755" spans="1:2">
      <c r="A755" s="15"/>
      <c r="B755" s="16"/>
    </row>
    <row r="756" spans="1:2">
      <c r="A756" s="15"/>
      <c r="B756" s="16"/>
    </row>
    <row r="757" spans="1:2">
      <c r="A757" s="15"/>
      <c r="B757" s="16"/>
    </row>
    <row r="758" spans="1:2">
      <c r="A758" s="15"/>
      <c r="B758" s="16"/>
    </row>
    <row r="759" spans="1:2">
      <c r="A759" s="15"/>
      <c r="B759" s="16"/>
    </row>
    <row r="760" spans="1:2">
      <c r="A760" s="15"/>
      <c r="B760" s="16"/>
    </row>
    <row r="761" spans="1:2">
      <c r="A761" s="15"/>
      <c r="B761" s="16"/>
    </row>
    <row r="762" spans="1:2">
      <c r="A762" s="15"/>
      <c r="B762" s="16"/>
    </row>
    <row r="763" spans="1:2">
      <c r="A763" s="15"/>
      <c r="B763" s="16"/>
    </row>
    <row r="764" spans="1:2">
      <c r="A764" s="15"/>
      <c r="B764" s="16"/>
    </row>
    <row r="765" spans="1:2">
      <c r="A765" s="15"/>
      <c r="B765" s="16"/>
    </row>
    <row r="766" spans="1:2">
      <c r="A766" s="15"/>
      <c r="B766" s="16"/>
    </row>
    <row r="767" spans="1:2">
      <c r="A767" s="15"/>
      <c r="B767" s="16"/>
    </row>
    <row r="768" spans="1:2">
      <c r="A768" s="15"/>
      <c r="B768" s="16"/>
    </row>
    <row r="769" spans="1:2">
      <c r="A769" s="15"/>
      <c r="B769" s="16"/>
    </row>
    <row r="770" spans="1:2">
      <c r="A770" s="15"/>
      <c r="B770" s="16"/>
    </row>
    <row r="771" spans="1:2">
      <c r="A771" s="15"/>
      <c r="B771" s="16"/>
    </row>
    <row r="772" spans="1:2">
      <c r="A772" s="15"/>
      <c r="B772" s="16"/>
    </row>
    <row r="773" spans="1:2">
      <c r="A773" s="15"/>
      <c r="B773" s="16"/>
    </row>
    <row r="774" spans="1:2">
      <c r="A774" s="15"/>
      <c r="B774" s="16"/>
    </row>
    <row r="775" spans="1:2">
      <c r="A775" s="15"/>
      <c r="B775" s="16"/>
    </row>
    <row r="776" spans="1:2">
      <c r="A776" s="15"/>
      <c r="B776" s="16"/>
    </row>
    <row r="777" spans="1:2">
      <c r="A777" s="15"/>
      <c r="B777" s="16"/>
    </row>
    <row r="778" spans="1:2">
      <c r="A778" s="15"/>
      <c r="B778" s="16"/>
    </row>
    <row r="779" spans="1:2">
      <c r="A779" s="15"/>
      <c r="B779" s="16"/>
    </row>
    <row r="780" spans="1:2">
      <c r="A780" s="15"/>
      <c r="B780" s="16"/>
    </row>
    <row r="781" spans="1:2">
      <c r="A781" s="15"/>
      <c r="B781" s="16"/>
    </row>
    <row r="782" spans="1:2">
      <c r="A782" s="15"/>
      <c r="B782" s="16"/>
    </row>
    <row r="783" spans="1:2">
      <c r="A783" s="15"/>
      <c r="B783" s="16"/>
    </row>
    <row r="784" spans="1:2">
      <c r="A784" s="15"/>
      <c r="B784" s="16"/>
    </row>
    <row r="785" spans="1:2">
      <c r="A785" s="15"/>
      <c r="B785" s="16"/>
    </row>
    <row r="786" spans="1:2">
      <c r="A786" s="15"/>
      <c r="B786" s="16"/>
    </row>
    <row r="787" spans="1:2">
      <c r="A787" s="15"/>
      <c r="B787" s="16"/>
    </row>
    <row r="788" spans="1:2">
      <c r="A788" s="15"/>
      <c r="B788" s="16"/>
    </row>
    <row r="789" spans="1:2">
      <c r="A789" s="15"/>
      <c r="B789" s="16"/>
    </row>
    <row r="790" spans="1:2">
      <c r="A790" s="15"/>
      <c r="B790" s="16"/>
    </row>
    <row r="791" spans="1:2">
      <c r="A791" s="15"/>
      <c r="B791" s="16"/>
    </row>
    <row r="792" spans="1:2">
      <c r="A792" s="15"/>
      <c r="B792" s="16"/>
    </row>
    <row r="793" spans="1:2">
      <c r="A793" s="15"/>
      <c r="B793" s="16"/>
    </row>
    <row r="794" spans="1:2">
      <c r="A794" s="15"/>
      <c r="B794" s="16"/>
    </row>
    <row r="795" spans="1:2">
      <c r="A795" s="15"/>
      <c r="B795" s="16"/>
    </row>
    <row r="796" spans="1:2">
      <c r="A796" s="15"/>
      <c r="B796" s="16"/>
    </row>
    <row r="797" spans="1:2">
      <c r="A797" s="15"/>
      <c r="B797" s="16"/>
    </row>
    <row r="798" spans="1:2">
      <c r="A798" s="15"/>
      <c r="B798" s="16"/>
    </row>
    <row r="799" spans="1:2">
      <c r="A799" s="15"/>
      <c r="B799" s="16"/>
    </row>
    <row r="800" spans="1:2">
      <c r="A800" s="15"/>
      <c r="B800" s="16"/>
    </row>
    <row r="801" spans="1:2">
      <c r="A801" s="15"/>
      <c r="B801" s="16"/>
    </row>
    <row r="802" spans="1:2">
      <c r="A802" s="15"/>
      <c r="B802" s="16"/>
    </row>
    <row r="803" spans="1:2">
      <c r="A803" s="15"/>
      <c r="B803" s="16"/>
    </row>
    <row r="804" spans="1:2">
      <c r="A804" s="15"/>
      <c r="B804" s="16"/>
    </row>
    <row r="805" spans="1:2">
      <c r="A805" s="15"/>
      <c r="B805" s="16"/>
    </row>
    <row r="806" spans="1:2">
      <c r="A806" s="15"/>
      <c r="B806" s="16"/>
    </row>
    <row r="807" spans="1:2">
      <c r="A807" s="15"/>
      <c r="B807" s="16"/>
    </row>
    <row r="808" spans="1:2">
      <c r="A808" s="15"/>
      <c r="B808" s="16"/>
    </row>
    <row r="809" spans="1:2">
      <c r="A809" s="15"/>
      <c r="B809" s="16"/>
    </row>
    <row r="810" spans="1:2">
      <c r="A810" s="15"/>
      <c r="B810" s="16"/>
    </row>
    <row r="811" spans="1:2">
      <c r="A811" s="15"/>
      <c r="B811" s="16"/>
    </row>
    <row r="812" spans="1:2">
      <c r="A812" s="15"/>
      <c r="B812" s="16"/>
    </row>
    <row r="813" spans="1:2">
      <c r="A813" s="15"/>
      <c r="B813" s="16"/>
    </row>
    <row r="814" spans="1:2">
      <c r="A814" s="15"/>
      <c r="B814" s="16"/>
    </row>
    <row r="815" spans="1:2">
      <c r="A815" s="15"/>
      <c r="B815" s="16"/>
    </row>
    <row r="816" spans="1:2">
      <c r="A816" s="15"/>
      <c r="B816" s="16"/>
    </row>
    <row r="817" spans="1:2">
      <c r="A817" s="15"/>
      <c r="B817" s="16"/>
    </row>
    <row r="818" spans="1:2">
      <c r="A818" s="15"/>
      <c r="B818" s="16"/>
    </row>
    <row r="819" spans="1:2">
      <c r="A819" s="15"/>
      <c r="B819" s="16"/>
    </row>
    <row r="820" spans="1:2">
      <c r="A820" s="15"/>
      <c r="B820" s="16"/>
    </row>
    <row r="821" spans="1:2">
      <c r="A821" s="15"/>
      <c r="B821" s="16"/>
    </row>
    <row r="822" spans="1:2">
      <c r="A822" s="15"/>
      <c r="B822" s="16"/>
    </row>
    <row r="823" spans="1:2">
      <c r="A823" s="15"/>
      <c r="B823" s="16"/>
    </row>
    <row r="824" spans="1:2">
      <c r="A824" s="15"/>
      <c r="B824" s="16"/>
    </row>
    <row r="825" spans="1:2">
      <c r="A825" s="15"/>
      <c r="B825" s="16"/>
    </row>
    <row r="826" spans="1:2">
      <c r="A826" s="15"/>
      <c r="B826" s="16"/>
    </row>
    <row r="827" spans="1:2">
      <c r="A827" s="15"/>
      <c r="B827" s="16"/>
    </row>
    <row r="828" spans="1:2">
      <c r="A828" s="15"/>
      <c r="B828" s="16"/>
    </row>
    <row r="829" spans="1:2">
      <c r="A829" s="15"/>
      <c r="B829" s="16"/>
    </row>
    <row r="830" spans="1:2">
      <c r="A830" s="15"/>
      <c r="B830" s="16"/>
    </row>
    <row r="831" spans="1:2">
      <c r="A831" s="15"/>
      <c r="B831" s="16"/>
    </row>
    <row r="832" spans="1:2">
      <c r="A832" s="15"/>
      <c r="B832" s="16"/>
    </row>
    <row r="833" spans="1:2">
      <c r="A833" s="15"/>
      <c r="B833" s="16"/>
    </row>
    <row r="834" spans="1:2">
      <c r="A834" s="15"/>
      <c r="B834" s="16"/>
    </row>
    <row r="835" spans="1:2">
      <c r="A835" s="15"/>
      <c r="B835" s="16"/>
    </row>
    <row r="836" spans="1:2">
      <c r="A836" s="15"/>
      <c r="B836" s="16"/>
    </row>
    <row r="837" spans="1:2">
      <c r="A837" s="15"/>
      <c r="B837" s="16"/>
    </row>
    <row r="838" spans="1:2">
      <c r="A838" s="15"/>
      <c r="B838" s="16"/>
    </row>
    <row r="839" spans="1:2">
      <c r="A839" s="15"/>
      <c r="B839" s="16"/>
    </row>
    <row r="840" spans="1:2">
      <c r="A840" s="15"/>
      <c r="B840" s="16"/>
    </row>
    <row r="841" spans="1:2">
      <c r="A841" s="15"/>
      <c r="B841" s="16"/>
    </row>
    <row r="842" spans="1:2">
      <c r="A842" s="15"/>
      <c r="B842" s="16"/>
    </row>
    <row r="843" spans="1:2">
      <c r="A843" s="15"/>
      <c r="B843" s="16"/>
    </row>
    <row r="844" spans="1:2">
      <c r="A844" s="15"/>
      <c r="B844" s="16"/>
    </row>
    <row r="845" spans="1:2">
      <c r="A845" s="15"/>
      <c r="B845" s="16"/>
    </row>
    <row r="846" spans="1:2">
      <c r="A846" s="15"/>
      <c r="B846" s="16"/>
    </row>
    <row r="847" spans="1:2">
      <c r="A847" s="15"/>
      <c r="B847" s="16"/>
    </row>
    <row r="848" spans="1:2">
      <c r="A848" s="15"/>
      <c r="B848" s="16"/>
    </row>
    <row r="849" spans="1:2">
      <c r="A849" s="15"/>
      <c r="B849" s="16"/>
    </row>
    <row r="850" spans="1:2">
      <c r="A850" s="15"/>
      <c r="B850" s="16"/>
    </row>
    <row r="851" spans="1:2">
      <c r="A851" s="15"/>
      <c r="B851" s="16"/>
    </row>
    <row r="852" spans="1:2">
      <c r="A852" s="15"/>
      <c r="B852" s="16"/>
    </row>
    <row r="853" spans="1:2">
      <c r="A853" s="15"/>
      <c r="B853" s="16"/>
    </row>
    <row r="854" spans="1:2">
      <c r="A854" s="15"/>
      <c r="B854" s="16"/>
    </row>
    <row r="855" spans="1:2">
      <c r="A855" s="15"/>
      <c r="B855" s="16"/>
    </row>
    <row r="856" spans="1:2">
      <c r="A856" s="15"/>
      <c r="B856" s="16"/>
    </row>
    <row r="857" spans="1:2">
      <c r="A857" s="15"/>
      <c r="B857" s="16"/>
    </row>
    <row r="858" spans="1:2">
      <c r="A858" s="15"/>
      <c r="B858" s="16"/>
    </row>
    <row r="859" spans="1:2">
      <c r="A859" s="15"/>
      <c r="B859" s="16"/>
    </row>
    <row r="860" spans="1:2">
      <c r="A860" s="15"/>
      <c r="B860" s="16"/>
    </row>
    <row r="861" spans="1:2">
      <c r="A861" s="15"/>
      <c r="B861" s="16"/>
    </row>
    <row r="862" spans="1:2">
      <c r="A862" s="15"/>
      <c r="B862" s="16"/>
    </row>
    <row r="863" spans="1:2">
      <c r="A863" s="15"/>
      <c r="B863" s="16"/>
    </row>
    <row r="864" spans="1:2">
      <c r="A864" s="15"/>
      <c r="B864" s="16"/>
    </row>
    <row r="865" spans="1:2">
      <c r="A865" s="15"/>
      <c r="B865" s="16"/>
    </row>
    <row r="866" spans="1:2">
      <c r="A866" s="15"/>
      <c r="B866" s="16"/>
    </row>
    <row r="867" spans="1:2">
      <c r="A867" s="15"/>
      <c r="B867" s="16"/>
    </row>
    <row r="868" spans="1:2">
      <c r="A868" s="15"/>
      <c r="B868" s="16"/>
    </row>
    <row r="869" spans="1:2">
      <c r="A869" s="15"/>
      <c r="B869" s="16"/>
    </row>
    <row r="870" spans="1:2">
      <c r="A870" s="15"/>
      <c r="B870" s="16"/>
    </row>
    <row r="871" spans="1:2">
      <c r="A871" s="15"/>
      <c r="B871" s="16"/>
    </row>
    <row r="872" spans="1:2">
      <c r="A872" s="15"/>
      <c r="B872" s="16"/>
    </row>
    <row r="873" spans="1:2">
      <c r="A873" s="15"/>
      <c r="B873" s="16"/>
    </row>
    <row r="874" spans="1:2">
      <c r="A874" s="15"/>
      <c r="B874" s="16"/>
    </row>
    <row r="875" spans="1:2">
      <c r="A875" s="15"/>
      <c r="B875" s="16"/>
    </row>
    <row r="876" spans="1:2">
      <c r="A876" s="15"/>
      <c r="B876" s="16"/>
    </row>
    <row r="877" spans="1:2">
      <c r="A877" s="15"/>
      <c r="B877" s="16"/>
    </row>
    <row r="878" spans="1:2">
      <c r="A878" s="15"/>
      <c r="B878" s="16"/>
    </row>
    <row r="879" spans="1:2">
      <c r="A879" s="15"/>
      <c r="B879" s="16"/>
    </row>
    <row r="880" spans="1:2">
      <c r="A880" s="15"/>
      <c r="B880" s="16"/>
    </row>
    <row r="881" spans="1:2">
      <c r="A881" s="15"/>
      <c r="B881" s="16"/>
    </row>
    <row r="882" spans="1:2">
      <c r="A882" s="15"/>
      <c r="B882" s="16"/>
    </row>
    <row r="883" spans="1:2">
      <c r="A883" s="15"/>
      <c r="B883" s="16"/>
    </row>
    <row r="884" spans="1:2">
      <c r="A884" s="15"/>
      <c r="B884" s="16"/>
    </row>
    <row r="885" spans="1:2">
      <c r="A885" s="15"/>
      <c r="B885" s="16"/>
    </row>
    <row r="886" spans="1:2">
      <c r="A886" s="15"/>
      <c r="B886" s="16"/>
    </row>
    <row r="887" spans="1:2">
      <c r="A887" s="15"/>
      <c r="B887" s="16"/>
    </row>
    <row r="888" spans="1:2">
      <c r="A888" s="15"/>
      <c r="B888" s="16"/>
    </row>
    <row r="889" spans="1:2">
      <c r="A889" s="15"/>
      <c r="B889" s="16"/>
    </row>
    <row r="890" spans="1:2">
      <c r="A890" s="15"/>
      <c r="B890" s="16"/>
    </row>
    <row r="891" spans="1:2">
      <c r="A891" s="15"/>
      <c r="B891" s="16"/>
    </row>
    <row r="892" spans="1:2">
      <c r="A892" s="15"/>
      <c r="B892" s="16"/>
    </row>
    <row r="893" spans="1:2">
      <c r="A893" s="15"/>
      <c r="B893" s="16"/>
    </row>
    <row r="894" spans="1:2">
      <c r="A894" s="15"/>
      <c r="B894" s="16"/>
    </row>
    <row r="895" spans="1:2">
      <c r="A895" s="15"/>
      <c r="B895" s="16"/>
    </row>
    <row r="896" spans="1:2">
      <c r="A896" s="15"/>
      <c r="B896" s="16"/>
    </row>
    <row r="897" spans="1:2">
      <c r="A897" s="15"/>
      <c r="B897" s="16"/>
    </row>
    <row r="898" spans="1:2">
      <c r="A898" s="15"/>
      <c r="B898" s="16"/>
    </row>
    <row r="899" spans="1:2">
      <c r="A899" s="15"/>
      <c r="B899" s="16"/>
    </row>
    <row r="900" spans="1:2">
      <c r="A900" s="15"/>
      <c r="B900" s="16"/>
    </row>
    <row r="901" spans="1:2">
      <c r="A901" s="15"/>
      <c r="B901" s="16"/>
    </row>
    <row r="902" spans="1:2">
      <c r="A902" s="15"/>
      <c r="B902" s="16"/>
    </row>
    <row r="903" spans="1:2">
      <c r="A903" s="15"/>
      <c r="B903" s="16"/>
    </row>
    <row r="904" spans="1:2">
      <c r="A904" s="15"/>
      <c r="B904" s="16"/>
    </row>
    <row r="905" spans="1:2">
      <c r="A905" s="15"/>
      <c r="B905" s="16"/>
    </row>
    <row r="906" spans="1:2">
      <c r="A906" s="15"/>
      <c r="B906" s="16"/>
    </row>
    <row r="907" spans="1:2">
      <c r="A907" s="15"/>
      <c r="B907" s="16"/>
    </row>
    <row r="908" spans="1:2">
      <c r="A908" s="15"/>
      <c r="B908" s="16"/>
    </row>
    <row r="909" spans="1:2">
      <c r="A909" s="15"/>
      <c r="B909" s="16"/>
    </row>
    <row r="910" spans="1:2">
      <c r="A910" s="15"/>
      <c r="B910" s="16"/>
    </row>
    <row r="911" spans="1:2">
      <c r="A911" s="15"/>
      <c r="B911" s="16"/>
    </row>
    <row r="912" spans="1:2">
      <c r="A912" s="15"/>
      <c r="B912" s="16"/>
    </row>
    <row r="913" spans="1:2">
      <c r="A913" s="15"/>
      <c r="B913" s="16"/>
    </row>
    <row r="914" spans="1:2">
      <c r="A914" s="15"/>
      <c r="B914" s="16"/>
    </row>
    <row r="915" spans="1:2">
      <c r="A915" s="15"/>
      <c r="B915" s="16"/>
    </row>
    <row r="916" spans="1:2">
      <c r="A916" s="15"/>
      <c r="B916" s="16"/>
    </row>
    <row r="917" spans="1:2">
      <c r="A917" s="15"/>
      <c r="B917" s="16"/>
    </row>
    <row r="918" spans="1:2">
      <c r="A918" s="15"/>
      <c r="B918" s="16"/>
    </row>
    <row r="919" spans="1:2">
      <c r="A919" s="15"/>
      <c r="B919" s="16"/>
    </row>
    <row r="920" spans="1:2">
      <c r="A920" s="15"/>
      <c r="B920" s="16"/>
    </row>
    <row r="921" spans="1:2">
      <c r="A921" s="15"/>
      <c r="B921" s="16"/>
    </row>
    <row r="922" spans="1:2">
      <c r="A922" s="15"/>
      <c r="B922" s="16"/>
    </row>
    <row r="923" spans="1:2">
      <c r="A923" s="15"/>
      <c r="B923" s="16"/>
    </row>
    <row r="924" spans="1:2">
      <c r="A924" s="15"/>
      <c r="B924" s="16"/>
    </row>
    <row r="925" spans="1:2">
      <c r="A925" s="15"/>
      <c r="B925" s="16"/>
    </row>
    <row r="926" spans="1:2">
      <c r="A926" s="15"/>
      <c r="B926" s="16"/>
    </row>
    <row r="927" spans="1:2">
      <c r="A927" s="15"/>
      <c r="B927" s="16"/>
    </row>
    <row r="928" spans="1:2">
      <c r="A928" s="15"/>
      <c r="B928" s="16"/>
    </row>
    <row r="929" spans="1:2">
      <c r="A929" s="15"/>
      <c r="B929" s="16"/>
    </row>
    <row r="930" spans="1:2">
      <c r="A930" s="15"/>
      <c r="B930" s="16"/>
    </row>
    <row r="931" spans="1:2">
      <c r="A931" s="15"/>
      <c r="B931" s="16"/>
    </row>
    <row r="932" spans="1:2">
      <c r="A932" s="15"/>
      <c r="B932" s="16"/>
    </row>
    <row r="933" spans="1:2">
      <c r="A933" s="15"/>
      <c r="B933" s="16"/>
    </row>
    <row r="934" spans="1:2">
      <c r="A934" s="15"/>
      <c r="B934" s="16"/>
    </row>
    <row r="935" spans="1:2">
      <c r="A935" s="15"/>
      <c r="B935" s="16"/>
    </row>
    <row r="936" spans="1:2">
      <c r="A936" s="15"/>
      <c r="B936" s="16"/>
    </row>
    <row r="937" spans="1:2">
      <c r="A937" s="15"/>
      <c r="B937" s="16"/>
    </row>
    <row r="938" spans="1:2">
      <c r="A938" s="15"/>
      <c r="B938" s="16"/>
    </row>
    <row r="939" spans="1:2">
      <c r="A939" s="15"/>
      <c r="B939" s="16"/>
    </row>
    <row r="940" spans="1:2">
      <c r="A940" s="15"/>
      <c r="B940" s="16"/>
    </row>
    <row r="941" spans="1:2">
      <c r="A941" s="15"/>
      <c r="B941" s="16"/>
    </row>
    <row r="942" spans="1:2">
      <c r="A942" s="15"/>
      <c r="B942" s="16"/>
    </row>
    <row r="943" spans="1:2">
      <c r="A943" s="15"/>
      <c r="B943" s="16"/>
    </row>
    <row r="944" spans="1:2">
      <c r="A944" s="15"/>
      <c r="B944" s="16"/>
    </row>
    <row r="945" spans="1:2">
      <c r="A945" s="15"/>
      <c r="B945" s="16"/>
    </row>
    <row r="946" spans="1:2">
      <c r="A946" s="15"/>
      <c r="B946" s="16"/>
    </row>
    <row r="947" spans="1:2">
      <c r="A947" s="15"/>
      <c r="B947" s="16"/>
    </row>
    <row r="948" spans="1:2">
      <c r="A948" s="15"/>
      <c r="B948" s="16"/>
    </row>
    <row r="949" spans="1:2">
      <c r="A949" s="15"/>
      <c r="B949" s="16"/>
    </row>
    <row r="950" spans="1:2">
      <c r="A950" s="15"/>
      <c r="B950" s="16"/>
    </row>
    <row r="951" spans="1:2">
      <c r="A951" s="15"/>
      <c r="B951" s="16"/>
    </row>
    <row r="952" spans="1:2">
      <c r="A952" s="15"/>
      <c r="B952" s="16"/>
    </row>
    <row r="953" spans="1:2">
      <c r="A953" s="15"/>
      <c r="B953" s="16"/>
    </row>
    <row r="954" spans="1:2">
      <c r="A954" s="15"/>
      <c r="B954" s="16"/>
    </row>
    <row r="955" spans="1:2">
      <c r="A955" s="15"/>
      <c r="B955" s="16"/>
    </row>
    <row r="956" spans="1:2">
      <c r="A956" s="15"/>
      <c r="B956" s="16"/>
    </row>
    <row r="957" spans="1:2">
      <c r="A957" s="15"/>
      <c r="B957" s="16"/>
    </row>
    <row r="958" spans="1:2">
      <c r="A958" s="15"/>
      <c r="B958" s="16"/>
    </row>
    <row r="959" spans="1:2">
      <c r="A959" s="15"/>
      <c r="B959" s="16"/>
    </row>
    <row r="960" spans="1:2">
      <c r="A960" s="15"/>
      <c r="B960" s="16"/>
    </row>
    <row r="961" spans="1:2">
      <c r="A961" s="15"/>
      <c r="B961" s="16"/>
    </row>
    <row r="962" spans="1:2">
      <c r="A962" s="15"/>
      <c r="B962" s="16"/>
    </row>
    <row r="963" spans="1:2">
      <c r="A963" s="15"/>
      <c r="B963" s="16"/>
    </row>
    <row r="964" spans="1:2">
      <c r="A964" s="15"/>
      <c r="B964" s="16"/>
    </row>
    <row r="965" spans="1:2">
      <c r="A965" s="15"/>
      <c r="B965" s="16"/>
    </row>
    <row r="966" spans="1:2">
      <c r="A966" s="15"/>
      <c r="B966" s="16"/>
    </row>
    <row r="967" spans="1:2">
      <c r="A967" s="15"/>
      <c r="B967" s="16"/>
    </row>
    <row r="968" spans="1:2">
      <c r="A968" s="15"/>
      <c r="B968" s="16"/>
    </row>
    <row r="969" spans="1:2">
      <c r="A969" s="15"/>
      <c r="B969" s="16"/>
    </row>
    <row r="970" spans="1:2">
      <c r="A970" s="15"/>
      <c r="B970" s="16"/>
    </row>
    <row r="971" spans="1:2">
      <c r="A971" s="15"/>
      <c r="B971" s="16"/>
    </row>
    <row r="972" spans="1:2">
      <c r="A972" s="15"/>
      <c r="B972" s="16"/>
    </row>
    <row r="973" spans="1:2">
      <c r="A973" s="15"/>
      <c r="B973" s="16"/>
    </row>
    <row r="974" spans="1:2">
      <c r="A974" s="15"/>
      <c r="B974" s="16"/>
    </row>
    <row r="975" spans="1:2">
      <c r="A975" s="15"/>
      <c r="B975" s="16"/>
    </row>
    <row r="976" spans="1:2">
      <c r="A976" s="15"/>
      <c r="B976" s="16"/>
    </row>
    <row r="977" spans="1:2">
      <c r="A977" s="15"/>
      <c r="B977" s="16"/>
    </row>
    <row r="978" spans="1:2">
      <c r="A978" s="15"/>
      <c r="B978" s="16"/>
    </row>
    <row r="979" spans="1:2">
      <c r="A979" s="15"/>
      <c r="B979" s="16"/>
    </row>
    <row r="980" spans="1:2">
      <c r="A980" s="15"/>
      <c r="B980" s="16"/>
    </row>
    <row r="981" spans="1:2">
      <c r="A981" s="15"/>
      <c r="B981" s="16"/>
    </row>
    <row r="982" spans="1:2">
      <c r="A982" s="15"/>
      <c r="B982" s="16"/>
    </row>
    <row r="983" spans="1:2">
      <c r="A983" s="15"/>
      <c r="B983" s="16"/>
    </row>
    <row r="984" spans="1:2">
      <c r="A984" s="15"/>
      <c r="B984" s="16"/>
    </row>
    <row r="985" spans="1:2">
      <c r="A985" s="15"/>
      <c r="B985" s="16"/>
    </row>
    <row r="986" spans="1:2">
      <c r="A986" s="15"/>
      <c r="B986" s="16"/>
    </row>
    <row r="987" spans="1:2">
      <c r="A987" s="15"/>
      <c r="B987" s="16"/>
    </row>
    <row r="988" spans="1:2">
      <c r="A988" s="15"/>
      <c r="B988" s="16"/>
    </row>
    <row r="989" spans="1:2">
      <c r="A989" s="15"/>
      <c r="B989" s="16"/>
    </row>
    <row r="990" spans="1:2">
      <c r="A990" s="15"/>
      <c r="B990" s="16"/>
    </row>
    <row r="991" spans="1:2">
      <c r="A991" s="15"/>
      <c r="B991" s="16"/>
    </row>
    <row r="992" spans="1:2">
      <c r="A992" s="15"/>
      <c r="B992" s="16"/>
    </row>
    <row r="993" spans="1:2">
      <c r="A993" s="15"/>
      <c r="B993" s="16"/>
    </row>
    <row r="994" spans="1:2">
      <c r="A994" s="15"/>
      <c r="B994" s="16"/>
    </row>
    <row r="995" spans="1:2">
      <c r="A995" s="15"/>
      <c r="B995" s="16"/>
    </row>
    <row r="996" spans="1:2">
      <c r="A996" s="15"/>
      <c r="B996" s="16"/>
    </row>
    <row r="997" spans="1:2">
      <c r="A997" s="15"/>
      <c r="B997" s="16"/>
    </row>
    <row r="998" spans="1:2">
      <c r="A998" s="15"/>
      <c r="B998" s="16"/>
    </row>
    <row r="999" spans="1:2">
      <c r="A999" s="15"/>
      <c r="B999" s="16"/>
    </row>
    <row r="1000" spans="1:2">
      <c r="A1000" s="15"/>
      <c r="B1000" s="16"/>
    </row>
  </sheetData>
  <conditionalFormatting sqref="A1:A1000 B1">
    <cfRule type="expression" dxfId="1" priority="1">
      <formula>"E=1"</formula>
    </cfRule>
  </conditionalFormatting>
  <conditionalFormatting sqref="A2:A220">
    <cfRule type="expression" dxfId="0" priority="2">
      <formula>"E2:E220=1"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5703125" defaultRowHeight="15.75" customHeight="1"/>
  <cols>
    <col min="1" max="1" width="3.7109375" customWidth="1"/>
    <col min="2" max="2" width="16.28515625" customWidth="1"/>
    <col min="3" max="3" width="15.28515625" customWidth="1"/>
    <col min="4" max="4" width="20.28515625" customWidth="1"/>
    <col min="5" max="5" width="17.85546875" customWidth="1"/>
    <col min="6" max="6" width="13.85546875" customWidth="1"/>
    <col min="7" max="7" width="10.7109375" customWidth="1"/>
    <col min="8" max="8" width="19" customWidth="1"/>
    <col min="9" max="9" width="15.7109375" customWidth="1"/>
  </cols>
  <sheetData>
    <row r="1" spans="1:9" ht="68.25" customHeight="1">
      <c r="A1" s="17"/>
      <c r="B1" s="18" t="s">
        <v>315</v>
      </c>
      <c r="C1" s="18" t="s">
        <v>316</v>
      </c>
      <c r="D1" s="18" t="s">
        <v>317</v>
      </c>
      <c r="E1" s="18" t="s">
        <v>318</v>
      </c>
      <c r="F1" s="18" t="s">
        <v>319</v>
      </c>
      <c r="G1" s="18" t="s">
        <v>320</v>
      </c>
      <c r="H1" s="18" t="s">
        <v>321</v>
      </c>
      <c r="I1" s="18" t="s">
        <v>322</v>
      </c>
    </row>
    <row r="2" spans="1:9" ht="12.75">
      <c r="A2" s="19"/>
      <c r="B2" s="4">
        <v>77.5</v>
      </c>
      <c r="C2" s="4">
        <v>8.8569999999999993</v>
      </c>
      <c r="D2" s="4">
        <v>10.154</v>
      </c>
      <c r="E2" s="20">
        <v>1.7227E-6</v>
      </c>
      <c r="F2" s="4">
        <v>48.5</v>
      </c>
      <c r="G2" s="4">
        <v>6.9039999999999999</v>
      </c>
      <c r="H2" s="4">
        <v>4.9379999999999997</v>
      </c>
      <c r="I2" s="20">
        <v>1.5460000000000001E-6</v>
      </c>
    </row>
    <row r="3" spans="1:9" ht="12.75">
      <c r="A3" s="19"/>
      <c r="D3" s="4" t="s">
        <v>323</v>
      </c>
      <c r="E3" s="21">
        <f>E2/4/0.38</f>
        <v>1.1333552631578948E-6</v>
      </c>
      <c r="H3" s="7"/>
      <c r="I3" s="21">
        <f>F2*0.001/SQRT(2*998*H2*100000)</f>
        <v>1.544848613166344E-6</v>
      </c>
    </row>
    <row r="4" spans="1:9" ht="12.75">
      <c r="A4" s="19"/>
      <c r="D4" s="4" t="s">
        <v>324</v>
      </c>
      <c r="E4" s="8">
        <f>2*SQRT(E3/PI())*1000</f>
        <v>1.2012629767400469</v>
      </c>
      <c r="H4" s="7"/>
    </row>
    <row r="5" spans="1:9" ht="12.75">
      <c r="A5" s="19"/>
      <c r="H5" s="7"/>
    </row>
    <row r="6" spans="1:9" ht="12.75">
      <c r="A6" s="19"/>
      <c r="H6" s="7"/>
    </row>
    <row r="7" spans="1:9" ht="12.75">
      <c r="A7" s="19"/>
      <c r="H7" s="7"/>
    </row>
    <row r="8" spans="1:9" ht="12.75">
      <c r="A8" s="22"/>
    </row>
    <row r="9" spans="1:9" ht="12.75">
      <c r="A9" s="22"/>
      <c r="B9" s="8">
        <f>B2*7</f>
        <v>542.5</v>
      </c>
      <c r="F9" s="8">
        <f>F2*7</f>
        <v>339.5</v>
      </c>
    </row>
    <row r="10" spans="1:9" ht="12.75">
      <c r="A10" s="22"/>
      <c r="B10" s="8">
        <f>(B9/1000/SUM(Vazao_agua_LHP_oxi!I8:I14))^2/2/1144/100000</f>
        <v>11.101268844411621</v>
      </c>
      <c r="F10" s="8">
        <f>(F9/1000/SUM(Vazao_agua_LHP_comb!I8:I14))^2/2/790/100000</f>
        <v>9.8657663735843411</v>
      </c>
    </row>
    <row r="11" spans="1:9" ht="12.75">
      <c r="A11" s="22"/>
    </row>
    <row r="12" spans="1:9" ht="12.75">
      <c r="A12" s="22"/>
    </row>
    <row r="13" spans="1:9" ht="12.75">
      <c r="A13" s="22"/>
    </row>
    <row r="14" spans="1:9" ht="12.75">
      <c r="A14" s="22"/>
      <c r="B14" s="4" t="s">
        <v>325</v>
      </c>
      <c r="C14" s="23">
        <f>SUM('A3-999-92-16-7565-0-0'!E2:E224)</f>
        <v>150</v>
      </c>
      <c r="E14" s="4" t="s">
        <v>326</v>
      </c>
      <c r="F14" s="24">
        <f>MAX('A3-999-92-16-7565-0-0'!K2:K224)</f>
        <v>45383</v>
      </c>
    </row>
    <row r="15" spans="1:9" ht="12.75">
      <c r="A15" s="22"/>
      <c r="B15" s="4" t="s">
        <v>327</v>
      </c>
      <c r="C15" s="8">
        <f>COUNTA('A3-999-92-16-7565-0-0'!K2:K224)</f>
        <v>163</v>
      </c>
      <c r="D15" s="25">
        <f>C15/223</f>
        <v>0.73094170403587444</v>
      </c>
    </row>
    <row r="16" spans="1:9" ht="25.5">
      <c r="A16" s="22"/>
      <c r="B16" s="26" t="s">
        <v>328</v>
      </c>
      <c r="C16" s="21">
        <f>AVERAGEIF('A3-999-92-16-7565-0-0'!E2:E224,1,Vazao_agua_LHP_oxi!I2:I224)</f>
        <v>1.5838467612998824E-6</v>
      </c>
      <c r="D16" s="21"/>
    </row>
    <row r="17" spans="1:3" ht="38.25">
      <c r="A17" s="22"/>
      <c r="B17" s="26" t="s">
        <v>329</v>
      </c>
      <c r="C17" s="21">
        <f>AVERAGEIF('A3-999-92-16-7565-0-0'!E2:E224,1,Vazao_agua_LHP_comb!I2:I224)</f>
        <v>1.3651193562717229E-6</v>
      </c>
    </row>
    <row r="18" spans="1:3" ht="12.75">
      <c r="A18" s="22"/>
      <c r="C18" s="8" t="e">
        <f>SMALL(seleção_injetores!H2:H224,61)</f>
        <v>#VALUE!</v>
      </c>
    </row>
    <row r="19" spans="1:3" ht="12.75">
      <c r="A19" s="22"/>
    </row>
    <row r="20" spans="1:3" ht="12.75">
      <c r="A20" s="22"/>
    </row>
    <row r="21" spans="1:3" ht="12.75">
      <c r="A21" s="22"/>
    </row>
    <row r="22" spans="1:3" ht="12.75">
      <c r="A22" s="22"/>
    </row>
    <row r="23" spans="1:3" ht="12.75">
      <c r="A23" s="22"/>
    </row>
    <row r="24" spans="1:3" ht="12.75">
      <c r="A24" s="22"/>
    </row>
    <row r="25" spans="1:3" ht="12.75">
      <c r="A25" s="22"/>
    </row>
    <row r="26" spans="1:3" ht="12.75">
      <c r="A26" s="22"/>
    </row>
    <row r="27" spans="1:3" ht="12.75">
      <c r="A27" s="22"/>
    </row>
    <row r="28" spans="1:3" ht="12.75">
      <c r="A28" s="22"/>
    </row>
    <row r="29" spans="1:3" ht="12.75">
      <c r="A29" s="22"/>
    </row>
    <row r="30" spans="1:3" ht="12.75">
      <c r="A30" s="22"/>
    </row>
    <row r="31" spans="1:3" ht="12.75">
      <c r="A31" s="22"/>
    </row>
    <row r="32" spans="1:3" ht="12.75">
      <c r="A32" s="22"/>
    </row>
    <row r="33" spans="1:1" ht="12.75">
      <c r="A33" s="22"/>
    </row>
    <row r="34" spans="1:1" ht="12.75">
      <c r="A34" s="22"/>
    </row>
    <row r="35" spans="1:1" ht="12.75">
      <c r="A35" s="22"/>
    </row>
    <row r="36" spans="1:1" ht="12.75">
      <c r="A36" s="22"/>
    </row>
    <row r="37" spans="1:1" ht="12.75">
      <c r="A37" s="22"/>
    </row>
    <row r="38" spans="1:1" ht="12.75">
      <c r="A38" s="22"/>
    </row>
    <row r="39" spans="1:1" ht="12.75">
      <c r="A39" s="22"/>
    </row>
    <row r="40" spans="1:1" ht="12.75">
      <c r="A40" s="22"/>
    </row>
    <row r="41" spans="1:1" ht="12.75">
      <c r="A41" s="22"/>
    </row>
    <row r="42" spans="1:1" ht="12.75">
      <c r="A42" s="22"/>
    </row>
    <row r="43" spans="1:1" ht="12.75">
      <c r="A43" s="22"/>
    </row>
    <row r="44" spans="1:1" ht="12.75">
      <c r="A44" s="22"/>
    </row>
    <row r="45" spans="1:1" ht="12.75">
      <c r="A45" s="22"/>
    </row>
    <row r="46" spans="1:1" ht="12.75">
      <c r="A46" s="22"/>
    </row>
    <row r="47" spans="1:1" ht="12.75">
      <c r="A47" s="22"/>
    </row>
    <row r="48" spans="1:1" ht="12.75">
      <c r="A48" s="22"/>
    </row>
    <row r="49" spans="1:1" ht="12.75">
      <c r="A49" s="22"/>
    </row>
    <row r="50" spans="1:1" ht="12.75">
      <c r="A50" s="22"/>
    </row>
    <row r="51" spans="1:1" ht="12.75">
      <c r="A51" s="22"/>
    </row>
    <row r="52" spans="1:1" ht="12.75">
      <c r="A52" s="22"/>
    </row>
    <row r="53" spans="1:1" ht="12.75">
      <c r="A53" s="22"/>
    </row>
    <row r="54" spans="1:1" ht="12.75">
      <c r="A54" s="22"/>
    </row>
    <row r="55" spans="1:1" ht="12.75">
      <c r="A55" s="22"/>
    </row>
    <row r="56" spans="1:1" ht="12.75">
      <c r="A56" s="22"/>
    </row>
    <row r="57" spans="1:1" ht="12.75">
      <c r="A57" s="22"/>
    </row>
    <row r="58" spans="1:1" ht="12.75">
      <c r="A58" s="22"/>
    </row>
    <row r="59" spans="1:1" ht="12.75">
      <c r="A59" s="22"/>
    </row>
    <row r="60" spans="1:1" ht="12.75">
      <c r="A60" s="22"/>
    </row>
    <row r="61" spans="1:1" ht="12.75">
      <c r="A61" s="22"/>
    </row>
    <row r="62" spans="1:1" ht="12.75">
      <c r="A62" s="22"/>
    </row>
    <row r="63" spans="1:1" ht="12.75">
      <c r="A63" s="22"/>
    </row>
    <row r="64" spans="1:1" ht="12.75">
      <c r="A64" s="22"/>
    </row>
    <row r="65" spans="1:1" ht="12.75">
      <c r="A65" s="22"/>
    </row>
    <row r="66" spans="1:1" ht="12.75">
      <c r="A66" s="22"/>
    </row>
    <row r="67" spans="1:1" ht="12.75">
      <c r="A67" s="22"/>
    </row>
    <row r="68" spans="1:1" ht="12.75">
      <c r="A68" s="22"/>
    </row>
    <row r="69" spans="1:1" ht="12.75">
      <c r="A69" s="22"/>
    </row>
    <row r="70" spans="1:1" ht="12.75">
      <c r="A70" s="22"/>
    </row>
    <row r="71" spans="1:1" ht="12.75">
      <c r="A71" s="22"/>
    </row>
    <row r="72" spans="1:1" ht="12.75">
      <c r="A72" s="22"/>
    </row>
    <row r="73" spans="1:1" ht="12.75">
      <c r="A73" s="22"/>
    </row>
    <row r="74" spans="1:1" ht="12.75">
      <c r="A74" s="22"/>
    </row>
    <row r="75" spans="1:1" ht="12.75">
      <c r="A75" s="22"/>
    </row>
    <row r="76" spans="1:1" ht="12.75">
      <c r="A76" s="22"/>
    </row>
    <row r="77" spans="1:1" ht="12.75">
      <c r="A77" s="22"/>
    </row>
    <row r="78" spans="1:1" ht="12.75">
      <c r="A78" s="22"/>
    </row>
    <row r="79" spans="1:1" ht="12.75">
      <c r="A79" s="22"/>
    </row>
    <row r="80" spans="1:1" ht="12.75">
      <c r="A80" s="22"/>
    </row>
    <row r="81" spans="1:1" ht="12.75">
      <c r="A81" s="22"/>
    </row>
    <row r="82" spans="1:1" ht="12.75">
      <c r="A82" s="22"/>
    </row>
    <row r="83" spans="1:1" ht="12.75">
      <c r="A83" s="22"/>
    </row>
    <row r="84" spans="1:1" ht="12.75">
      <c r="A84" s="22"/>
    </row>
    <row r="85" spans="1:1" ht="12.75">
      <c r="A85" s="22"/>
    </row>
    <row r="86" spans="1:1" ht="12.75">
      <c r="A86" s="22"/>
    </row>
    <row r="87" spans="1:1" ht="12.75">
      <c r="A87" s="22"/>
    </row>
    <row r="88" spans="1:1" ht="12.75">
      <c r="A88" s="22"/>
    </row>
    <row r="89" spans="1:1" ht="12.75">
      <c r="A89" s="22"/>
    </row>
    <row r="90" spans="1:1" ht="12.75">
      <c r="A90" s="22"/>
    </row>
    <row r="91" spans="1:1" ht="12.75">
      <c r="A91" s="22"/>
    </row>
    <row r="92" spans="1:1" ht="12.75">
      <c r="A92" s="22"/>
    </row>
    <row r="93" spans="1:1" ht="12.75">
      <c r="A93" s="22"/>
    </row>
    <row r="94" spans="1:1" ht="12.75">
      <c r="A94" s="22"/>
    </row>
    <row r="95" spans="1:1" ht="12.75">
      <c r="A95" s="22"/>
    </row>
    <row r="96" spans="1:1" ht="12.75">
      <c r="A96" s="22"/>
    </row>
    <row r="97" spans="1:1" ht="12.75">
      <c r="A97" s="22"/>
    </row>
    <row r="98" spans="1:1" ht="12.75">
      <c r="A98" s="22"/>
    </row>
    <row r="99" spans="1:1" ht="12.75">
      <c r="A99" s="22"/>
    </row>
    <row r="100" spans="1:1" ht="12.75">
      <c r="A100" s="22"/>
    </row>
    <row r="101" spans="1:1" ht="12.75">
      <c r="A101" s="22"/>
    </row>
    <row r="102" spans="1:1" ht="12.75">
      <c r="A102" s="22"/>
    </row>
    <row r="103" spans="1:1" ht="12.75">
      <c r="A103" s="22"/>
    </row>
    <row r="104" spans="1:1" ht="12.75">
      <c r="A104" s="22"/>
    </row>
    <row r="105" spans="1:1" ht="12.75">
      <c r="A105" s="22"/>
    </row>
    <row r="106" spans="1:1" ht="12.75">
      <c r="A106" s="22"/>
    </row>
    <row r="107" spans="1:1" ht="12.75">
      <c r="A107" s="22"/>
    </row>
    <row r="108" spans="1:1" ht="12.75">
      <c r="A108" s="22"/>
    </row>
    <row r="109" spans="1:1" ht="12.75">
      <c r="A109" s="22"/>
    </row>
    <row r="110" spans="1:1" ht="12.75">
      <c r="A110" s="22"/>
    </row>
    <row r="111" spans="1:1" ht="12.75">
      <c r="A111" s="22"/>
    </row>
    <row r="112" spans="1:1" ht="12.75">
      <c r="A112" s="22"/>
    </row>
    <row r="113" spans="1:1" ht="12.75">
      <c r="A113" s="22"/>
    </row>
    <row r="114" spans="1:1" ht="12.75">
      <c r="A114" s="22"/>
    </row>
    <row r="115" spans="1:1" ht="12.75">
      <c r="A115" s="22"/>
    </row>
    <row r="116" spans="1:1" ht="12.75">
      <c r="A116" s="22"/>
    </row>
    <row r="117" spans="1:1" ht="12.75">
      <c r="A117" s="22"/>
    </row>
    <row r="118" spans="1:1" ht="12.75">
      <c r="A118" s="22"/>
    </row>
    <row r="119" spans="1:1" ht="12.75">
      <c r="A119" s="22"/>
    </row>
    <row r="120" spans="1:1" ht="12.75">
      <c r="A120" s="22"/>
    </row>
    <row r="121" spans="1:1" ht="12.75">
      <c r="A121" s="22"/>
    </row>
    <row r="122" spans="1:1" ht="12.75">
      <c r="A122" s="22"/>
    </row>
    <row r="123" spans="1:1" ht="12.75">
      <c r="A123" s="22"/>
    </row>
    <row r="124" spans="1:1" ht="12.75">
      <c r="A124" s="22"/>
    </row>
    <row r="125" spans="1:1" ht="12.75">
      <c r="A125" s="22"/>
    </row>
    <row r="126" spans="1:1" ht="12.75">
      <c r="A126" s="22"/>
    </row>
    <row r="127" spans="1:1" ht="12.75">
      <c r="A127" s="22"/>
    </row>
    <row r="128" spans="1:1" ht="12.75">
      <c r="A128" s="22"/>
    </row>
    <row r="129" spans="1:1" ht="12.75">
      <c r="A129" s="22"/>
    </row>
    <row r="130" spans="1:1" ht="12.75">
      <c r="A130" s="22"/>
    </row>
    <row r="131" spans="1:1" ht="12.75">
      <c r="A131" s="22"/>
    </row>
    <row r="132" spans="1:1" ht="12.75">
      <c r="A132" s="22"/>
    </row>
    <row r="133" spans="1:1" ht="12.75">
      <c r="A133" s="22"/>
    </row>
    <row r="134" spans="1:1" ht="12.75">
      <c r="A134" s="22"/>
    </row>
    <row r="135" spans="1:1" ht="12.75">
      <c r="A135" s="22"/>
    </row>
    <row r="136" spans="1:1" ht="12.75">
      <c r="A136" s="22"/>
    </row>
    <row r="137" spans="1:1" ht="12.75">
      <c r="A137" s="22"/>
    </row>
    <row r="138" spans="1:1" ht="12.75">
      <c r="A138" s="22"/>
    </row>
    <row r="139" spans="1:1" ht="12.75">
      <c r="A139" s="22"/>
    </row>
    <row r="140" spans="1:1" ht="12.75">
      <c r="A140" s="22"/>
    </row>
    <row r="141" spans="1:1" ht="12.75">
      <c r="A141" s="22"/>
    </row>
    <row r="142" spans="1:1" ht="12.75">
      <c r="A142" s="22"/>
    </row>
    <row r="143" spans="1:1" ht="12.75">
      <c r="A143" s="22"/>
    </row>
    <row r="144" spans="1:1" ht="12.75">
      <c r="A144" s="22"/>
    </row>
    <row r="145" spans="1:1" ht="12.75">
      <c r="A145" s="22"/>
    </row>
    <row r="146" spans="1:1" ht="12.75">
      <c r="A146" s="22"/>
    </row>
    <row r="147" spans="1:1" ht="12.75">
      <c r="A147" s="22"/>
    </row>
    <row r="148" spans="1:1" ht="12.75">
      <c r="A148" s="22"/>
    </row>
    <row r="149" spans="1:1" ht="12.75">
      <c r="A149" s="22"/>
    </row>
    <row r="150" spans="1:1" ht="12.75">
      <c r="A150" s="22"/>
    </row>
    <row r="151" spans="1:1" ht="12.75">
      <c r="A151" s="22"/>
    </row>
    <row r="152" spans="1:1" ht="12.75">
      <c r="A152" s="22"/>
    </row>
    <row r="153" spans="1:1" ht="12.75">
      <c r="A153" s="22"/>
    </row>
    <row r="154" spans="1:1" ht="12.75">
      <c r="A154" s="22"/>
    </row>
    <row r="155" spans="1:1" ht="12.75">
      <c r="A155" s="22"/>
    </row>
    <row r="156" spans="1:1" ht="12.75">
      <c r="A156" s="22"/>
    </row>
    <row r="157" spans="1:1" ht="12.75">
      <c r="A157" s="22"/>
    </row>
    <row r="158" spans="1:1" ht="12.75">
      <c r="A158" s="22"/>
    </row>
    <row r="159" spans="1:1" ht="12.75">
      <c r="A159" s="22"/>
    </row>
    <row r="160" spans="1:1" ht="12.75">
      <c r="A160" s="22"/>
    </row>
    <row r="161" spans="1:1" ht="12.75">
      <c r="A161" s="22"/>
    </row>
    <row r="162" spans="1:1" ht="12.75">
      <c r="A162" s="22"/>
    </row>
    <row r="163" spans="1:1" ht="12.75">
      <c r="A163" s="22"/>
    </row>
    <row r="164" spans="1:1" ht="12.75">
      <c r="A164" s="22"/>
    </row>
    <row r="165" spans="1:1" ht="12.75">
      <c r="A165" s="22"/>
    </row>
    <row r="166" spans="1:1" ht="12.75">
      <c r="A166" s="22"/>
    </row>
    <row r="167" spans="1:1" ht="12.75">
      <c r="A167" s="22"/>
    </row>
    <row r="168" spans="1:1" ht="12.75">
      <c r="A168" s="22"/>
    </row>
    <row r="169" spans="1:1" ht="12.75">
      <c r="A169" s="22"/>
    </row>
    <row r="170" spans="1:1" ht="12.75">
      <c r="A170" s="22"/>
    </row>
    <row r="171" spans="1:1" ht="12.75">
      <c r="A171" s="22"/>
    </row>
    <row r="172" spans="1:1" ht="12.75">
      <c r="A172" s="22"/>
    </row>
    <row r="173" spans="1:1" ht="12.75">
      <c r="A173" s="22"/>
    </row>
    <row r="174" spans="1:1" ht="12.75">
      <c r="A174" s="22"/>
    </row>
    <row r="175" spans="1:1" ht="12.75">
      <c r="A175" s="22"/>
    </row>
    <row r="176" spans="1:1" ht="12.75">
      <c r="A176" s="22"/>
    </row>
    <row r="177" spans="1:1" ht="12.75">
      <c r="A177" s="22"/>
    </row>
    <row r="178" spans="1:1" ht="12.75">
      <c r="A178" s="22"/>
    </row>
    <row r="179" spans="1:1" ht="12.75">
      <c r="A179" s="22"/>
    </row>
    <row r="180" spans="1:1" ht="12.75">
      <c r="A180" s="22"/>
    </row>
    <row r="181" spans="1:1" ht="12.75">
      <c r="A181" s="22"/>
    </row>
    <row r="182" spans="1:1" ht="12.75">
      <c r="A182" s="22"/>
    </row>
    <row r="183" spans="1:1" ht="12.75">
      <c r="A183" s="22"/>
    </row>
    <row r="184" spans="1:1" ht="12.75">
      <c r="A184" s="22"/>
    </row>
    <row r="185" spans="1:1" ht="12.75">
      <c r="A185" s="22"/>
    </row>
    <row r="186" spans="1:1" ht="12.75">
      <c r="A186" s="22"/>
    </row>
    <row r="187" spans="1:1" ht="12.75">
      <c r="A187" s="22"/>
    </row>
    <row r="188" spans="1:1" ht="12.75">
      <c r="A188" s="22"/>
    </row>
    <row r="189" spans="1:1" ht="12.75">
      <c r="A189" s="22"/>
    </row>
    <row r="190" spans="1:1" ht="12.75">
      <c r="A190" s="22"/>
    </row>
    <row r="191" spans="1:1" ht="12.75">
      <c r="A191" s="22"/>
    </row>
    <row r="192" spans="1:1" ht="12.75">
      <c r="A192" s="22"/>
    </row>
    <row r="193" spans="1:1" ht="12.75">
      <c r="A193" s="22"/>
    </row>
    <row r="194" spans="1:1" ht="12.75">
      <c r="A194" s="22"/>
    </row>
    <row r="195" spans="1:1" ht="12.75">
      <c r="A195" s="22"/>
    </row>
    <row r="196" spans="1:1" ht="12.75">
      <c r="A196" s="22"/>
    </row>
    <row r="197" spans="1:1" ht="12.75">
      <c r="A197" s="22"/>
    </row>
    <row r="198" spans="1:1" ht="12.75">
      <c r="A198" s="22"/>
    </row>
    <row r="199" spans="1:1" ht="12.75">
      <c r="A199" s="22"/>
    </row>
    <row r="200" spans="1:1" ht="12.75">
      <c r="A200" s="22"/>
    </row>
    <row r="201" spans="1:1" ht="12.75">
      <c r="A201" s="22"/>
    </row>
    <row r="202" spans="1:1" ht="12.75">
      <c r="A202" s="22"/>
    </row>
    <row r="203" spans="1:1" ht="12.75">
      <c r="A203" s="22"/>
    </row>
    <row r="204" spans="1:1" ht="12.75">
      <c r="A204" s="22"/>
    </row>
    <row r="205" spans="1:1" ht="12.75">
      <c r="A205" s="22"/>
    </row>
    <row r="206" spans="1:1" ht="12.75">
      <c r="A206" s="22"/>
    </row>
    <row r="207" spans="1:1" ht="12.75">
      <c r="A207" s="22"/>
    </row>
    <row r="208" spans="1:1" ht="12.75">
      <c r="A208" s="22"/>
    </row>
    <row r="209" spans="1:1" ht="12.75">
      <c r="A209" s="22"/>
    </row>
    <row r="210" spans="1:1" ht="12.75">
      <c r="A210" s="22"/>
    </row>
    <row r="211" spans="1:1" ht="12.75">
      <c r="A211" s="22"/>
    </row>
    <row r="212" spans="1:1" ht="12.75">
      <c r="A212" s="22"/>
    </row>
    <row r="213" spans="1:1" ht="12.75">
      <c r="A213" s="22"/>
    </row>
    <row r="214" spans="1:1" ht="12.75">
      <c r="A214" s="22"/>
    </row>
    <row r="215" spans="1:1" ht="12.75">
      <c r="A215" s="22"/>
    </row>
    <row r="216" spans="1:1" ht="12.75">
      <c r="A216" s="22"/>
    </row>
    <row r="217" spans="1:1" ht="12.75">
      <c r="A217" s="22"/>
    </row>
    <row r="218" spans="1:1" ht="12.75">
      <c r="A218" s="22"/>
    </row>
    <row r="219" spans="1:1" ht="12.75">
      <c r="A219" s="22"/>
    </row>
    <row r="220" spans="1:1" ht="12.75">
      <c r="A220" s="22"/>
    </row>
    <row r="221" spans="1:1" ht="12.75">
      <c r="A221" s="22"/>
    </row>
    <row r="222" spans="1:1" ht="12.75">
      <c r="A222" s="22"/>
    </row>
    <row r="223" spans="1:1" ht="12.75">
      <c r="A223" s="22"/>
    </row>
    <row r="224" spans="1:1" ht="12.75">
      <c r="A224" s="22"/>
    </row>
    <row r="225" spans="1:1" ht="12.75">
      <c r="A225" s="22"/>
    </row>
    <row r="226" spans="1:1" ht="12.75">
      <c r="A226" s="22"/>
    </row>
    <row r="227" spans="1:1" ht="12.75">
      <c r="A227" s="22"/>
    </row>
    <row r="228" spans="1:1" ht="12.75">
      <c r="A228" s="22"/>
    </row>
    <row r="229" spans="1:1" ht="12.75">
      <c r="A229" s="22"/>
    </row>
    <row r="230" spans="1:1" ht="12.75">
      <c r="A230" s="22"/>
    </row>
    <row r="231" spans="1:1" ht="12.75">
      <c r="A231" s="22"/>
    </row>
    <row r="232" spans="1:1" ht="12.75">
      <c r="A232" s="22"/>
    </row>
    <row r="233" spans="1:1" ht="12.75">
      <c r="A233" s="22"/>
    </row>
    <row r="234" spans="1:1" ht="12.75">
      <c r="A234" s="22"/>
    </row>
    <row r="235" spans="1:1" ht="12.75">
      <c r="A235" s="22"/>
    </row>
    <row r="236" spans="1:1" ht="12.75">
      <c r="A236" s="22"/>
    </row>
    <row r="237" spans="1:1" ht="12.75">
      <c r="A237" s="22"/>
    </row>
    <row r="238" spans="1:1" ht="12.75">
      <c r="A238" s="22"/>
    </row>
    <row r="239" spans="1:1" ht="12.75">
      <c r="A239" s="22"/>
    </row>
    <row r="240" spans="1:1" ht="12.75">
      <c r="A240" s="22"/>
    </row>
    <row r="241" spans="1:1" ht="12.75">
      <c r="A241" s="22"/>
    </row>
    <row r="242" spans="1:1" ht="12.75">
      <c r="A242" s="22"/>
    </row>
    <row r="243" spans="1:1" ht="12.75">
      <c r="A243" s="22"/>
    </row>
    <row r="244" spans="1:1" ht="12.75">
      <c r="A244" s="22"/>
    </row>
    <row r="245" spans="1:1" ht="12.75">
      <c r="A245" s="22"/>
    </row>
    <row r="246" spans="1:1" ht="12.75">
      <c r="A246" s="22"/>
    </row>
    <row r="247" spans="1:1" ht="12.75">
      <c r="A247" s="22"/>
    </row>
    <row r="248" spans="1:1" ht="12.75">
      <c r="A248" s="22"/>
    </row>
    <row r="249" spans="1:1" ht="12.75">
      <c r="A249" s="22"/>
    </row>
    <row r="250" spans="1:1" ht="12.75">
      <c r="A250" s="22"/>
    </row>
    <row r="251" spans="1:1" ht="12.75">
      <c r="A251" s="22"/>
    </row>
    <row r="252" spans="1:1" ht="12.75">
      <c r="A252" s="22"/>
    </row>
    <row r="253" spans="1:1" ht="12.75">
      <c r="A253" s="22"/>
    </row>
    <row r="254" spans="1:1" ht="12.75">
      <c r="A254" s="22"/>
    </row>
    <row r="255" spans="1:1" ht="12.75">
      <c r="A255" s="22"/>
    </row>
    <row r="256" spans="1:1" ht="12.75">
      <c r="A256" s="22"/>
    </row>
    <row r="257" spans="1:1" ht="12.75">
      <c r="A257" s="22"/>
    </row>
    <row r="258" spans="1:1" ht="12.75">
      <c r="A258" s="22"/>
    </row>
    <row r="259" spans="1:1" ht="12.75">
      <c r="A259" s="22"/>
    </row>
    <row r="260" spans="1:1" ht="12.75">
      <c r="A260" s="22"/>
    </row>
    <row r="261" spans="1:1" ht="12.75">
      <c r="A261" s="22"/>
    </row>
    <row r="262" spans="1:1" ht="12.75">
      <c r="A262" s="22"/>
    </row>
    <row r="263" spans="1:1" ht="12.75">
      <c r="A263" s="22"/>
    </row>
    <row r="264" spans="1:1" ht="12.75">
      <c r="A264" s="22"/>
    </row>
    <row r="265" spans="1:1" ht="12.75">
      <c r="A265" s="22"/>
    </row>
    <row r="266" spans="1:1" ht="12.75">
      <c r="A266" s="22"/>
    </row>
    <row r="267" spans="1:1" ht="12.75">
      <c r="A267" s="22"/>
    </row>
    <row r="268" spans="1:1" ht="12.75">
      <c r="A268" s="22"/>
    </row>
    <row r="269" spans="1:1" ht="12.75">
      <c r="A269" s="22"/>
    </row>
    <row r="270" spans="1:1" ht="12.75">
      <c r="A270" s="22"/>
    </row>
    <row r="271" spans="1:1" ht="12.75">
      <c r="A271" s="22"/>
    </row>
    <row r="272" spans="1:1" ht="12.75">
      <c r="A272" s="22"/>
    </row>
    <row r="273" spans="1:1" ht="12.75">
      <c r="A273" s="22"/>
    </row>
    <row r="274" spans="1:1" ht="12.75">
      <c r="A274" s="22"/>
    </row>
    <row r="275" spans="1:1" ht="12.75">
      <c r="A275" s="22"/>
    </row>
    <row r="276" spans="1:1" ht="12.75">
      <c r="A276" s="22"/>
    </row>
    <row r="277" spans="1:1" ht="12.75">
      <c r="A277" s="22"/>
    </row>
    <row r="278" spans="1:1" ht="12.75">
      <c r="A278" s="22"/>
    </row>
    <row r="279" spans="1:1" ht="12.75">
      <c r="A279" s="22"/>
    </row>
    <row r="280" spans="1:1" ht="12.75">
      <c r="A280" s="22"/>
    </row>
    <row r="281" spans="1:1" ht="12.75">
      <c r="A281" s="22"/>
    </row>
    <row r="282" spans="1:1" ht="12.75">
      <c r="A282" s="22"/>
    </row>
    <row r="283" spans="1:1" ht="12.75">
      <c r="A283" s="22"/>
    </row>
    <row r="284" spans="1:1" ht="12.75">
      <c r="A284" s="22"/>
    </row>
    <row r="285" spans="1:1" ht="12.75">
      <c r="A285" s="22"/>
    </row>
    <row r="286" spans="1:1" ht="12.75">
      <c r="A286" s="22"/>
    </row>
    <row r="287" spans="1:1" ht="12.75">
      <c r="A287" s="22"/>
    </row>
    <row r="288" spans="1:1" ht="12.75">
      <c r="A288" s="22"/>
    </row>
    <row r="289" spans="1:1" ht="12.75">
      <c r="A289" s="22"/>
    </row>
    <row r="290" spans="1:1" ht="12.75">
      <c r="A290" s="22"/>
    </row>
    <row r="291" spans="1:1" ht="12.75">
      <c r="A291" s="22"/>
    </row>
    <row r="292" spans="1:1" ht="12.75">
      <c r="A292" s="22"/>
    </row>
    <row r="293" spans="1:1" ht="12.75">
      <c r="A293" s="22"/>
    </row>
    <row r="294" spans="1:1" ht="12.75">
      <c r="A294" s="22"/>
    </row>
    <row r="295" spans="1:1" ht="12.75">
      <c r="A295" s="22"/>
    </row>
    <row r="296" spans="1:1" ht="12.75">
      <c r="A296" s="22"/>
    </row>
    <row r="297" spans="1:1" ht="12.75">
      <c r="A297" s="22"/>
    </row>
    <row r="298" spans="1:1" ht="12.75">
      <c r="A298" s="22"/>
    </row>
    <row r="299" spans="1:1" ht="12.75">
      <c r="A299" s="22"/>
    </row>
    <row r="300" spans="1:1" ht="12.75">
      <c r="A300" s="22"/>
    </row>
    <row r="301" spans="1:1" ht="12.75">
      <c r="A301" s="22"/>
    </row>
    <row r="302" spans="1:1" ht="12.75">
      <c r="A302" s="22"/>
    </row>
    <row r="303" spans="1:1" ht="12.75">
      <c r="A303" s="22"/>
    </row>
    <row r="304" spans="1:1" ht="12.75">
      <c r="A304" s="22"/>
    </row>
    <row r="305" spans="1:1" ht="12.75">
      <c r="A305" s="22"/>
    </row>
    <row r="306" spans="1:1" ht="12.75">
      <c r="A306" s="22"/>
    </row>
    <row r="307" spans="1:1" ht="12.75">
      <c r="A307" s="22"/>
    </row>
    <row r="308" spans="1:1" ht="12.75">
      <c r="A308" s="22"/>
    </row>
    <row r="309" spans="1:1" ht="12.75">
      <c r="A309" s="22"/>
    </row>
    <row r="310" spans="1:1" ht="12.75">
      <c r="A310" s="22"/>
    </row>
    <row r="311" spans="1:1" ht="12.75">
      <c r="A311" s="22"/>
    </row>
    <row r="312" spans="1:1" ht="12.75">
      <c r="A312" s="22"/>
    </row>
    <row r="313" spans="1:1" ht="12.75">
      <c r="A313" s="22"/>
    </row>
    <row r="314" spans="1:1" ht="12.75">
      <c r="A314" s="22"/>
    </row>
    <row r="315" spans="1:1" ht="12.75">
      <c r="A315" s="22"/>
    </row>
    <row r="316" spans="1:1" ht="12.75">
      <c r="A316" s="22"/>
    </row>
    <row r="317" spans="1:1" ht="12.75">
      <c r="A317" s="22"/>
    </row>
    <row r="318" spans="1:1" ht="12.75">
      <c r="A318" s="22"/>
    </row>
    <row r="319" spans="1:1" ht="12.75">
      <c r="A319" s="22"/>
    </row>
    <row r="320" spans="1:1" ht="12.75">
      <c r="A320" s="22"/>
    </row>
    <row r="321" spans="1:1" ht="12.75">
      <c r="A321" s="22"/>
    </row>
    <row r="322" spans="1:1" ht="12.75">
      <c r="A322" s="22"/>
    </row>
    <row r="323" spans="1:1" ht="12.75">
      <c r="A323" s="22"/>
    </row>
    <row r="324" spans="1:1" ht="12.75">
      <c r="A324" s="22"/>
    </row>
    <row r="325" spans="1:1" ht="12.75">
      <c r="A325" s="22"/>
    </row>
    <row r="326" spans="1:1" ht="12.75">
      <c r="A326" s="22"/>
    </row>
    <row r="327" spans="1:1" ht="12.75">
      <c r="A327" s="22"/>
    </row>
    <row r="328" spans="1:1" ht="12.75">
      <c r="A328" s="22"/>
    </row>
    <row r="329" spans="1:1" ht="12.75">
      <c r="A329" s="22"/>
    </row>
    <row r="330" spans="1:1" ht="12.75">
      <c r="A330" s="22"/>
    </row>
    <row r="331" spans="1:1" ht="12.75">
      <c r="A331" s="22"/>
    </row>
    <row r="332" spans="1:1" ht="12.75">
      <c r="A332" s="22"/>
    </row>
    <row r="333" spans="1:1" ht="12.75">
      <c r="A333" s="22"/>
    </row>
    <row r="334" spans="1:1" ht="12.75">
      <c r="A334" s="22"/>
    </row>
    <row r="335" spans="1:1" ht="12.75">
      <c r="A335" s="22"/>
    </row>
    <row r="336" spans="1:1" ht="12.75">
      <c r="A336" s="22"/>
    </row>
    <row r="337" spans="1:1" ht="12.75">
      <c r="A337" s="22"/>
    </row>
    <row r="338" spans="1:1" ht="12.75">
      <c r="A338" s="22"/>
    </row>
    <row r="339" spans="1:1" ht="12.75">
      <c r="A339" s="22"/>
    </row>
    <row r="340" spans="1:1" ht="12.75">
      <c r="A340" s="22"/>
    </row>
    <row r="341" spans="1:1" ht="12.75">
      <c r="A341" s="22"/>
    </row>
    <row r="342" spans="1:1" ht="12.75">
      <c r="A342" s="22"/>
    </row>
    <row r="343" spans="1:1" ht="12.75">
      <c r="A343" s="22"/>
    </row>
    <row r="344" spans="1:1" ht="12.75">
      <c r="A344" s="22"/>
    </row>
    <row r="345" spans="1:1" ht="12.75">
      <c r="A345" s="22"/>
    </row>
    <row r="346" spans="1:1" ht="12.75">
      <c r="A346" s="22"/>
    </row>
    <row r="347" spans="1:1" ht="12.75">
      <c r="A347" s="22"/>
    </row>
    <row r="348" spans="1:1" ht="12.75">
      <c r="A348" s="22"/>
    </row>
    <row r="349" spans="1:1" ht="12.75">
      <c r="A349" s="22"/>
    </row>
    <row r="350" spans="1:1" ht="12.75">
      <c r="A350" s="22"/>
    </row>
    <row r="351" spans="1:1" ht="12.75">
      <c r="A351" s="22"/>
    </row>
    <row r="352" spans="1:1" ht="12.75">
      <c r="A352" s="22"/>
    </row>
    <row r="353" spans="1:1" ht="12.75">
      <c r="A353" s="22"/>
    </row>
    <row r="354" spans="1:1" ht="12.75">
      <c r="A354" s="22"/>
    </row>
    <row r="355" spans="1:1" ht="12.75">
      <c r="A355" s="22"/>
    </row>
    <row r="356" spans="1:1" ht="12.75">
      <c r="A356" s="22"/>
    </row>
    <row r="357" spans="1:1" ht="12.75">
      <c r="A357" s="22"/>
    </row>
    <row r="358" spans="1:1" ht="12.75">
      <c r="A358" s="22"/>
    </row>
    <row r="359" spans="1:1" ht="12.75">
      <c r="A359" s="22"/>
    </row>
    <row r="360" spans="1:1" ht="12.75">
      <c r="A360" s="22"/>
    </row>
    <row r="361" spans="1:1" ht="12.75">
      <c r="A361" s="22"/>
    </row>
    <row r="362" spans="1:1" ht="12.75">
      <c r="A362" s="22"/>
    </row>
    <row r="363" spans="1:1" ht="12.75">
      <c r="A363" s="22"/>
    </row>
    <row r="364" spans="1:1" ht="12.75">
      <c r="A364" s="22"/>
    </row>
    <row r="365" spans="1:1" ht="12.75">
      <c r="A365" s="22"/>
    </row>
    <row r="366" spans="1:1" ht="12.75">
      <c r="A366" s="22"/>
    </row>
    <row r="367" spans="1:1" ht="12.75">
      <c r="A367" s="22"/>
    </row>
    <row r="368" spans="1:1" ht="12.75">
      <c r="A368" s="22"/>
    </row>
    <row r="369" spans="1:1" ht="12.75">
      <c r="A369" s="22"/>
    </row>
    <row r="370" spans="1:1" ht="12.75">
      <c r="A370" s="22"/>
    </row>
    <row r="371" spans="1:1" ht="12.75">
      <c r="A371" s="22"/>
    </row>
    <row r="372" spans="1:1" ht="12.75">
      <c r="A372" s="22"/>
    </row>
    <row r="373" spans="1:1" ht="12.75">
      <c r="A373" s="22"/>
    </row>
    <row r="374" spans="1:1" ht="12.75">
      <c r="A374" s="22"/>
    </row>
    <row r="375" spans="1:1" ht="12.75">
      <c r="A375" s="22"/>
    </row>
    <row r="376" spans="1:1" ht="12.75">
      <c r="A376" s="22"/>
    </row>
    <row r="377" spans="1:1" ht="12.75">
      <c r="A377" s="22"/>
    </row>
    <row r="378" spans="1:1" ht="12.75">
      <c r="A378" s="22"/>
    </row>
    <row r="379" spans="1:1" ht="12.75">
      <c r="A379" s="22"/>
    </row>
    <row r="380" spans="1:1" ht="12.75">
      <c r="A380" s="22"/>
    </row>
    <row r="381" spans="1:1" ht="12.75">
      <c r="A381" s="22"/>
    </row>
    <row r="382" spans="1:1" ht="12.75">
      <c r="A382" s="22"/>
    </row>
    <row r="383" spans="1:1" ht="12.75">
      <c r="A383" s="22"/>
    </row>
    <row r="384" spans="1:1" ht="12.75">
      <c r="A384" s="22"/>
    </row>
    <row r="385" spans="1:1" ht="12.75">
      <c r="A385" s="22"/>
    </row>
    <row r="386" spans="1:1" ht="12.75">
      <c r="A386" s="22"/>
    </row>
    <row r="387" spans="1:1" ht="12.75">
      <c r="A387" s="22"/>
    </row>
    <row r="388" spans="1:1" ht="12.75">
      <c r="A388" s="22"/>
    </row>
    <row r="389" spans="1:1" ht="12.75">
      <c r="A389" s="22"/>
    </row>
    <row r="390" spans="1:1" ht="12.75">
      <c r="A390" s="22"/>
    </row>
    <row r="391" spans="1:1" ht="12.75">
      <c r="A391" s="22"/>
    </row>
    <row r="392" spans="1:1" ht="12.75">
      <c r="A392" s="22"/>
    </row>
    <row r="393" spans="1:1" ht="12.75">
      <c r="A393" s="22"/>
    </row>
    <row r="394" spans="1:1" ht="12.75">
      <c r="A394" s="22"/>
    </row>
    <row r="395" spans="1:1" ht="12.75">
      <c r="A395" s="22"/>
    </row>
    <row r="396" spans="1:1" ht="12.75">
      <c r="A396" s="22"/>
    </row>
    <row r="397" spans="1:1" ht="12.75">
      <c r="A397" s="22"/>
    </row>
    <row r="398" spans="1:1" ht="12.75">
      <c r="A398" s="22"/>
    </row>
    <row r="399" spans="1:1" ht="12.75">
      <c r="A399" s="22"/>
    </row>
    <row r="400" spans="1:1" ht="12.75">
      <c r="A400" s="22"/>
    </row>
    <row r="401" spans="1:1" ht="12.75">
      <c r="A401" s="22"/>
    </row>
    <row r="402" spans="1:1" ht="12.75">
      <c r="A402" s="22"/>
    </row>
    <row r="403" spans="1:1" ht="12.75">
      <c r="A403" s="22"/>
    </row>
    <row r="404" spans="1:1" ht="12.75">
      <c r="A404" s="22"/>
    </row>
    <row r="405" spans="1:1" ht="12.75">
      <c r="A405" s="22"/>
    </row>
    <row r="406" spans="1:1" ht="12.75">
      <c r="A406" s="22"/>
    </row>
    <row r="407" spans="1:1" ht="12.75">
      <c r="A407" s="22"/>
    </row>
    <row r="408" spans="1:1" ht="12.75">
      <c r="A408" s="22"/>
    </row>
    <row r="409" spans="1:1" ht="12.75">
      <c r="A409" s="22"/>
    </row>
    <row r="410" spans="1:1" ht="12.75">
      <c r="A410" s="22"/>
    </row>
    <row r="411" spans="1:1" ht="12.75">
      <c r="A411" s="22"/>
    </row>
    <row r="412" spans="1:1" ht="12.75">
      <c r="A412" s="22"/>
    </row>
    <row r="413" spans="1:1" ht="12.75">
      <c r="A413" s="22"/>
    </row>
    <row r="414" spans="1:1" ht="12.75">
      <c r="A414" s="22"/>
    </row>
    <row r="415" spans="1:1" ht="12.75">
      <c r="A415" s="22"/>
    </row>
    <row r="416" spans="1:1" ht="12.75">
      <c r="A416" s="22"/>
    </row>
    <row r="417" spans="1:1" ht="12.75">
      <c r="A417" s="22"/>
    </row>
    <row r="418" spans="1:1" ht="12.75">
      <c r="A418" s="22"/>
    </row>
    <row r="419" spans="1:1" ht="12.75">
      <c r="A419" s="22"/>
    </row>
    <row r="420" spans="1:1" ht="12.75">
      <c r="A420" s="22"/>
    </row>
    <row r="421" spans="1:1" ht="12.75">
      <c r="A421" s="22"/>
    </row>
    <row r="422" spans="1:1" ht="12.75">
      <c r="A422" s="22"/>
    </row>
    <row r="423" spans="1:1" ht="12.75">
      <c r="A423" s="22"/>
    </row>
    <row r="424" spans="1:1" ht="12.75">
      <c r="A424" s="22"/>
    </row>
    <row r="425" spans="1:1" ht="12.75">
      <c r="A425" s="22"/>
    </row>
    <row r="426" spans="1:1" ht="12.75">
      <c r="A426" s="22"/>
    </row>
    <row r="427" spans="1:1" ht="12.75">
      <c r="A427" s="22"/>
    </row>
    <row r="428" spans="1:1" ht="12.75">
      <c r="A428" s="22"/>
    </row>
    <row r="429" spans="1:1" ht="12.75">
      <c r="A429" s="22"/>
    </row>
    <row r="430" spans="1:1" ht="12.75">
      <c r="A430" s="22"/>
    </row>
    <row r="431" spans="1:1" ht="12.75">
      <c r="A431" s="22"/>
    </row>
    <row r="432" spans="1:1" ht="12.75">
      <c r="A432" s="22"/>
    </row>
    <row r="433" spans="1:1" ht="12.75">
      <c r="A433" s="22"/>
    </row>
    <row r="434" spans="1:1" ht="12.75">
      <c r="A434" s="22"/>
    </row>
    <row r="435" spans="1:1" ht="12.75">
      <c r="A435" s="22"/>
    </row>
    <row r="436" spans="1:1" ht="12.75">
      <c r="A436" s="22"/>
    </row>
    <row r="437" spans="1:1" ht="12.75">
      <c r="A437" s="22"/>
    </row>
    <row r="438" spans="1:1" ht="12.75">
      <c r="A438" s="22"/>
    </row>
    <row r="439" spans="1:1" ht="12.75">
      <c r="A439" s="22"/>
    </row>
    <row r="440" spans="1:1" ht="12.75">
      <c r="A440" s="22"/>
    </row>
    <row r="441" spans="1:1" ht="12.75">
      <c r="A441" s="22"/>
    </row>
    <row r="442" spans="1:1" ht="12.75">
      <c r="A442" s="22"/>
    </row>
    <row r="443" spans="1:1" ht="12.75">
      <c r="A443" s="22"/>
    </row>
    <row r="444" spans="1:1" ht="12.75">
      <c r="A444" s="22"/>
    </row>
    <row r="445" spans="1:1" ht="12.75">
      <c r="A445" s="22"/>
    </row>
    <row r="446" spans="1:1" ht="12.75">
      <c r="A446" s="22"/>
    </row>
    <row r="447" spans="1:1" ht="12.75">
      <c r="A447" s="22"/>
    </row>
    <row r="448" spans="1:1" ht="12.75">
      <c r="A448" s="22"/>
    </row>
    <row r="449" spans="1:1" ht="12.75">
      <c r="A449" s="22"/>
    </row>
    <row r="450" spans="1:1" ht="12.75">
      <c r="A450" s="22"/>
    </row>
    <row r="451" spans="1:1" ht="12.75">
      <c r="A451" s="22"/>
    </row>
    <row r="452" spans="1:1" ht="12.75">
      <c r="A452" s="22"/>
    </row>
    <row r="453" spans="1:1" ht="12.75">
      <c r="A453" s="22"/>
    </row>
    <row r="454" spans="1:1" ht="12.75">
      <c r="A454" s="22"/>
    </row>
    <row r="455" spans="1:1" ht="12.75">
      <c r="A455" s="22"/>
    </row>
    <row r="456" spans="1:1" ht="12.75">
      <c r="A456" s="22"/>
    </row>
    <row r="457" spans="1:1" ht="12.75">
      <c r="A457" s="22"/>
    </row>
    <row r="458" spans="1:1" ht="12.75">
      <c r="A458" s="22"/>
    </row>
    <row r="459" spans="1:1" ht="12.75">
      <c r="A459" s="22"/>
    </row>
    <row r="460" spans="1:1" ht="12.75">
      <c r="A460" s="22"/>
    </row>
    <row r="461" spans="1:1" ht="12.75">
      <c r="A461" s="22"/>
    </row>
    <row r="462" spans="1:1" ht="12.75">
      <c r="A462" s="22"/>
    </row>
    <row r="463" spans="1:1" ht="12.75">
      <c r="A463" s="22"/>
    </row>
    <row r="464" spans="1:1" ht="12.75">
      <c r="A464" s="22"/>
    </row>
    <row r="465" spans="1:1" ht="12.75">
      <c r="A465" s="22"/>
    </row>
    <row r="466" spans="1:1" ht="12.75">
      <c r="A466" s="22"/>
    </row>
    <row r="467" spans="1:1" ht="12.75">
      <c r="A467" s="22"/>
    </row>
    <row r="468" spans="1:1" ht="12.75">
      <c r="A468" s="22"/>
    </row>
    <row r="469" spans="1:1" ht="12.75">
      <c r="A469" s="22"/>
    </row>
    <row r="470" spans="1:1" ht="12.75">
      <c r="A470" s="22"/>
    </row>
    <row r="471" spans="1:1" ht="12.75">
      <c r="A471" s="22"/>
    </row>
    <row r="472" spans="1:1" ht="12.75">
      <c r="A472" s="22"/>
    </row>
    <row r="473" spans="1:1" ht="12.75">
      <c r="A473" s="22"/>
    </row>
    <row r="474" spans="1:1" ht="12.75">
      <c r="A474" s="22"/>
    </row>
    <row r="475" spans="1:1" ht="12.75">
      <c r="A475" s="22"/>
    </row>
    <row r="476" spans="1:1" ht="12.75">
      <c r="A476" s="22"/>
    </row>
    <row r="477" spans="1:1" ht="12.75">
      <c r="A477" s="22"/>
    </row>
    <row r="478" spans="1:1" ht="12.75">
      <c r="A478" s="22"/>
    </row>
    <row r="479" spans="1:1" ht="12.75">
      <c r="A479" s="22"/>
    </row>
    <row r="480" spans="1:1" ht="12.75">
      <c r="A480" s="22"/>
    </row>
    <row r="481" spans="1:1" ht="12.75">
      <c r="A481" s="22"/>
    </row>
    <row r="482" spans="1:1" ht="12.75">
      <c r="A482" s="22"/>
    </row>
    <row r="483" spans="1:1" ht="12.75">
      <c r="A483" s="22"/>
    </row>
    <row r="484" spans="1:1" ht="12.75">
      <c r="A484" s="22"/>
    </row>
    <row r="485" spans="1:1" ht="12.75">
      <c r="A485" s="22"/>
    </row>
    <row r="486" spans="1:1" ht="12.75">
      <c r="A486" s="22"/>
    </row>
    <row r="487" spans="1:1" ht="12.75">
      <c r="A487" s="22"/>
    </row>
    <row r="488" spans="1:1" ht="12.75">
      <c r="A488" s="22"/>
    </row>
    <row r="489" spans="1:1" ht="12.75">
      <c r="A489" s="22"/>
    </row>
    <row r="490" spans="1:1" ht="12.75">
      <c r="A490" s="22"/>
    </row>
    <row r="491" spans="1:1" ht="12.75">
      <c r="A491" s="22"/>
    </row>
    <row r="492" spans="1:1" ht="12.75">
      <c r="A492" s="22"/>
    </row>
    <row r="493" spans="1:1" ht="12.75">
      <c r="A493" s="22"/>
    </row>
    <row r="494" spans="1:1" ht="12.75">
      <c r="A494" s="22"/>
    </row>
    <row r="495" spans="1:1" ht="12.75">
      <c r="A495" s="22"/>
    </row>
    <row r="496" spans="1:1" ht="12.75">
      <c r="A496" s="22"/>
    </row>
    <row r="497" spans="1:1" ht="12.75">
      <c r="A497" s="22"/>
    </row>
    <row r="498" spans="1:1" ht="12.75">
      <c r="A498" s="22"/>
    </row>
    <row r="499" spans="1:1" ht="12.75">
      <c r="A499" s="22"/>
    </row>
    <row r="500" spans="1:1" ht="12.75">
      <c r="A500" s="22"/>
    </row>
    <row r="501" spans="1:1" ht="12.75">
      <c r="A501" s="22"/>
    </row>
    <row r="502" spans="1:1" ht="12.75">
      <c r="A502" s="22"/>
    </row>
    <row r="503" spans="1:1" ht="12.75">
      <c r="A503" s="22"/>
    </row>
    <row r="504" spans="1:1" ht="12.75">
      <c r="A504" s="22"/>
    </row>
    <row r="505" spans="1:1" ht="12.75">
      <c r="A505" s="22"/>
    </row>
    <row r="506" spans="1:1" ht="12.75">
      <c r="A506" s="22"/>
    </row>
    <row r="507" spans="1:1" ht="12.75">
      <c r="A507" s="22"/>
    </row>
    <row r="508" spans="1:1" ht="12.75">
      <c r="A508" s="22"/>
    </row>
    <row r="509" spans="1:1" ht="12.75">
      <c r="A509" s="22"/>
    </row>
    <row r="510" spans="1:1" ht="12.75">
      <c r="A510" s="22"/>
    </row>
    <row r="511" spans="1:1" ht="12.75">
      <c r="A511" s="22"/>
    </row>
    <row r="512" spans="1:1" ht="12.75">
      <c r="A512" s="22"/>
    </row>
    <row r="513" spans="1:1" ht="12.75">
      <c r="A513" s="22"/>
    </row>
    <row r="514" spans="1:1" ht="12.75">
      <c r="A514" s="22"/>
    </row>
    <row r="515" spans="1:1" ht="12.75">
      <c r="A515" s="22"/>
    </row>
    <row r="516" spans="1:1" ht="12.75">
      <c r="A516" s="22"/>
    </row>
    <row r="517" spans="1:1" ht="12.75">
      <c r="A517" s="22"/>
    </row>
    <row r="518" spans="1:1" ht="12.75">
      <c r="A518" s="22"/>
    </row>
    <row r="519" spans="1:1" ht="12.75">
      <c r="A519" s="22"/>
    </row>
    <row r="520" spans="1:1" ht="12.75">
      <c r="A520" s="22"/>
    </row>
    <row r="521" spans="1:1" ht="12.75">
      <c r="A521" s="22"/>
    </row>
    <row r="522" spans="1:1" ht="12.75">
      <c r="A522" s="22"/>
    </row>
    <row r="523" spans="1:1" ht="12.75">
      <c r="A523" s="22"/>
    </row>
    <row r="524" spans="1:1" ht="12.75">
      <c r="A524" s="22"/>
    </row>
    <row r="525" spans="1:1" ht="12.75">
      <c r="A525" s="22"/>
    </row>
    <row r="526" spans="1:1" ht="12.75">
      <c r="A526" s="22"/>
    </row>
    <row r="527" spans="1:1" ht="12.75">
      <c r="A527" s="22"/>
    </row>
    <row r="528" spans="1:1" ht="12.75">
      <c r="A528" s="22"/>
    </row>
    <row r="529" spans="1:1" ht="12.75">
      <c r="A529" s="22"/>
    </row>
    <row r="530" spans="1:1" ht="12.75">
      <c r="A530" s="22"/>
    </row>
    <row r="531" spans="1:1" ht="12.75">
      <c r="A531" s="22"/>
    </row>
    <row r="532" spans="1:1" ht="12.75">
      <c r="A532" s="22"/>
    </row>
    <row r="533" spans="1:1" ht="12.75">
      <c r="A533" s="22"/>
    </row>
    <row r="534" spans="1:1" ht="12.75">
      <c r="A534" s="22"/>
    </row>
    <row r="535" spans="1:1" ht="12.75">
      <c r="A535" s="22"/>
    </row>
    <row r="536" spans="1:1" ht="12.75">
      <c r="A536" s="22"/>
    </row>
    <row r="537" spans="1:1" ht="12.75">
      <c r="A537" s="22"/>
    </row>
    <row r="538" spans="1:1" ht="12.75">
      <c r="A538" s="22"/>
    </row>
    <row r="539" spans="1:1" ht="12.75">
      <c r="A539" s="22"/>
    </row>
    <row r="540" spans="1:1" ht="12.75">
      <c r="A540" s="22"/>
    </row>
    <row r="541" spans="1:1" ht="12.75">
      <c r="A541" s="22"/>
    </row>
    <row r="542" spans="1:1" ht="12.75">
      <c r="A542" s="22"/>
    </row>
    <row r="543" spans="1:1" ht="12.75">
      <c r="A543" s="22"/>
    </row>
    <row r="544" spans="1:1" ht="12.75">
      <c r="A544" s="22"/>
    </row>
    <row r="545" spans="1:1" ht="12.75">
      <c r="A545" s="22"/>
    </row>
    <row r="546" spans="1:1" ht="12.75">
      <c r="A546" s="22"/>
    </row>
    <row r="547" spans="1:1" ht="12.75">
      <c r="A547" s="22"/>
    </row>
    <row r="548" spans="1:1" ht="12.75">
      <c r="A548" s="22"/>
    </row>
    <row r="549" spans="1:1" ht="12.75">
      <c r="A549" s="22"/>
    </row>
    <row r="550" spans="1:1" ht="12.75">
      <c r="A550" s="22"/>
    </row>
    <row r="551" spans="1:1" ht="12.75">
      <c r="A551" s="22"/>
    </row>
    <row r="552" spans="1:1" ht="12.75">
      <c r="A552" s="22"/>
    </row>
    <row r="553" spans="1:1" ht="12.75">
      <c r="A553" s="22"/>
    </row>
    <row r="554" spans="1:1" ht="12.75">
      <c r="A554" s="22"/>
    </row>
    <row r="555" spans="1:1" ht="12.75">
      <c r="A555" s="22"/>
    </row>
    <row r="556" spans="1:1" ht="12.75">
      <c r="A556" s="22"/>
    </row>
    <row r="557" spans="1:1" ht="12.75">
      <c r="A557" s="22"/>
    </row>
    <row r="558" spans="1:1" ht="12.75">
      <c r="A558" s="22"/>
    </row>
    <row r="559" spans="1:1" ht="12.75">
      <c r="A559" s="22"/>
    </row>
    <row r="560" spans="1:1" ht="12.75">
      <c r="A560" s="22"/>
    </row>
    <row r="561" spans="1:1" ht="12.75">
      <c r="A561" s="22"/>
    </row>
    <row r="562" spans="1:1" ht="12.75">
      <c r="A562" s="22"/>
    </row>
    <row r="563" spans="1:1" ht="12.75">
      <c r="A563" s="22"/>
    </row>
    <row r="564" spans="1:1" ht="12.75">
      <c r="A564" s="22"/>
    </row>
    <row r="565" spans="1:1" ht="12.75">
      <c r="A565" s="22"/>
    </row>
    <row r="566" spans="1:1" ht="12.75">
      <c r="A566" s="22"/>
    </row>
    <row r="567" spans="1:1" ht="12.75">
      <c r="A567" s="22"/>
    </row>
    <row r="568" spans="1:1" ht="12.75">
      <c r="A568" s="22"/>
    </row>
    <row r="569" spans="1:1" ht="12.75">
      <c r="A569" s="22"/>
    </row>
    <row r="570" spans="1:1" ht="12.75">
      <c r="A570" s="22"/>
    </row>
    <row r="571" spans="1:1" ht="12.75">
      <c r="A571" s="22"/>
    </row>
    <row r="572" spans="1:1" ht="12.75">
      <c r="A572" s="22"/>
    </row>
    <row r="573" spans="1:1" ht="12.75">
      <c r="A573" s="22"/>
    </row>
    <row r="574" spans="1:1" ht="12.75">
      <c r="A574" s="22"/>
    </row>
    <row r="575" spans="1:1" ht="12.75">
      <c r="A575" s="22"/>
    </row>
    <row r="576" spans="1:1" ht="12.75">
      <c r="A576" s="22"/>
    </row>
    <row r="577" spans="1:1" ht="12.75">
      <c r="A577" s="22"/>
    </row>
    <row r="578" spans="1:1" ht="12.75">
      <c r="A578" s="22"/>
    </row>
    <row r="579" spans="1:1" ht="12.75">
      <c r="A579" s="22"/>
    </row>
    <row r="580" spans="1:1" ht="12.75">
      <c r="A580" s="22"/>
    </row>
    <row r="581" spans="1:1" ht="12.75">
      <c r="A581" s="22"/>
    </row>
    <row r="582" spans="1:1" ht="12.75">
      <c r="A582" s="22"/>
    </row>
    <row r="583" spans="1:1" ht="12.75">
      <c r="A583" s="22"/>
    </row>
    <row r="584" spans="1:1" ht="12.75">
      <c r="A584" s="22"/>
    </row>
    <row r="585" spans="1:1" ht="12.75">
      <c r="A585" s="22"/>
    </row>
    <row r="586" spans="1:1" ht="12.75">
      <c r="A586" s="22"/>
    </row>
    <row r="587" spans="1:1" ht="12.75">
      <c r="A587" s="22"/>
    </row>
    <row r="588" spans="1:1" ht="12.75">
      <c r="A588" s="22"/>
    </row>
    <row r="589" spans="1:1" ht="12.75">
      <c r="A589" s="22"/>
    </row>
    <row r="590" spans="1:1" ht="12.75">
      <c r="A590" s="22"/>
    </row>
    <row r="591" spans="1:1" ht="12.75">
      <c r="A591" s="22"/>
    </row>
    <row r="592" spans="1:1" ht="12.75">
      <c r="A592" s="22"/>
    </row>
    <row r="593" spans="1:1" ht="12.75">
      <c r="A593" s="22"/>
    </row>
    <row r="594" spans="1:1" ht="12.75">
      <c r="A594" s="22"/>
    </row>
    <row r="595" spans="1:1" ht="12.75">
      <c r="A595" s="22"/>
    </row>
    <row r="596" spans="1:1" ht="12.75">
      <c r="A596" s="22"/>
    </row>
    <row r="597" spans="1:1" ht="12.75">
      <c r="A597" s="22"/>
    </row>
    <row r="598" spans="1:1" ht="12.75">
      <c r="A598" s="22"/>
    </row>
    <row r="599" spans="1:1" ht="12.75">
      <c r="A599" s="22"/>
    </row>
    <row r="600" spans="1:1" ht="12.75">
      <c r="A600" s="22"/>
    </row>
    <row r="601" spans="1:1" ht="12.75">
      <c r="A601" s="22"/>
    </row>
    <row r="602" spans="1:1" ht="12.75">
      <c r="A602" s="22"/>
    </row>
    <row r="603" spans="1:1" ht="12.75">
      <c r="A603" s="22"/>
    </row>
    <row r="604" spans="1:1" ht="12.75">
      <c r="A604" s="22"/>
    </row>
    <row r="605" spans="1:1" ht="12.75">
      <c r="A605" s="22"/>
    </row>
    <row r="606" spans="1:1" ht="12.75">
      <c r="A606" s="22"/>
    </row>
    <row r="607" spans="1:1" ht="12.75">
      <c r="A607" s="22"/>
    </row>
    <row r="608" spans="1:1" ht="12.75">
      <c r="A608" s="22"/>
    </row>
    <row r="609" spans="1:1" ht="12.75">
      <c r="A609" s="22"/>
    </row>
    <row r="610" spans="1:1" ht="12.75">
      <c r="A610" s="22"/>
    </row>
    <row r="611" spans="1:1" ht="12.75">
      <c r="A611" s="22"/>
    </row>
    <row r="612" spans="1:1" ht="12.75">
      <c r="A612" s="22"/>
    </row>
    <row r="613" spans="1:1" ht="12.75">
      <c r="A613" s="22"/>
    </row>
    <row r="614" spans="1:1" ht="12.75">
      <c r="A614" s="22"/>
    </row>
    <row r="615" spans="1:1" ht="12.75">
      <c r="A615" s="22"/>
    </row>
    <row r="616" spans="1:1" ht="12.75">
      <c r="A616" s="22"/>
    </row>
    <row r="617" spans="1:1" ht="12.75">
      <c r="A617" s="22"/>
    </row>
    <row r="618" spans="1:1" ht="12.75">
      <c r="A618" s="22"/>
    </row>
    <row r="619" spans="1:1" ht="12.75">
      <c r="A619" s="22"/>
    </row>
    <row r="620" spans="1:1" ht="12.75">
      <c r="A620" s="22"/>
    </row>
    <row r="621" spans="1:1" ht="12.75">
      <c r="A621" s="22"/>
    </row>
    <row r="622" spans="1:1" ht="12.75">
      <c r="A622" s="22"/>
    </row>
    <row r="623" spans="1:1" ht="12.75">
      <c r="A623" s="22"/>
    </row>
    <row r="624" spans="1:1" ht="12.75">
      <c r="A624" s="22"/>
    </row>
    <row r="625" spans="1:1" ht="12.75">
      <c r="A625" s="22"/>
    </row>
    <row r="626" spans="1:1" ht="12.75">
      <c r="A626" s="22"/>
    </row>
    <row r="627" spans="1:1" ht="12.75">
      <c r="A627" s="22"/>
    </row>
    <row r="628" spans="1:1" ht="12.75">
      <c r="A628" s="22"/>
    </row>
    <row r="629" spans="1:1" ht="12.75">
      <c r="A629" s="22"/>
    </row>
    <row r="630" spans="1:1" ht="12.75">
      <c r="A630" s="22"/>
    </row>
    <row r="631" spans="1:1" ht="12.75">
      <c r="A631" s="22"/>
    </row>
    <row r="632" spans="1:1" ht="12.75">
      <c r="A632" s="22"/>
    </row>
    <row r="633" spans="1:1" ht="12.75">
      <c r="A633" s="22"/>
    </row>
    <row r="634" spans="1:1" ht="12.75">
      <c r="A634" s="22"/>
    </row>
    <row r="635" spans="1:1" ht="12.75">
      <c r="A635" s="22"/>
    </row>
    <row r="636" spans="1:1" ht="12.75">
      <c r="A636" s="22"/>
    </row>
    <row r="637" spans="1:1" ht="12.75">
      <c r="A637" s="22"/>
    </row>
    <row r="638" spans="1:1" ht="12.75">
      <c r="A638" s="22"/>
    </row>
    <row r="639" spans="1:1" ht="12.75">
      <c r="A639" s="22"/>
    </row>
    <row r="640" spans="1:1" ht="12.75">
      <c r="A640" s="22"/>
    </row>
    <row r="641" spans="1:1" ht="12.75">
      <c r="A641" s="22"/>
    </row>
    <row r="642" spans="1:1" ht="12.75">
      <c r="A642" s="22"/>
    </row>
    <row r="643" spans="1:1" ht="12.75">
      <c r="A643" s="22"/>
    </row>
    <row r="644" spans="1:1" ht="12.75">
      <c r="A644" s="22"/>
    </row>
    <row r="645" spans="1:1" ht="12.75">
      <c r="A645" s="22"/>
    </row>
    <row r="646" spans="1:1" ht="12.75">
      <c r="A646" s="22"/>
    </row>
    <row r="647" spans="1:1" ht="12.75">
      <c r="A647" s="22"/>
    </row>
    <row r="648" spans="1:1" ht="12.75">
      <c r="A648" s="22"/>
    </row>
    <row r="649" spans="1:1" ht="12.75">
      <c r="A649" s="22"/>
    </row>
    <row r="650" spans="1:1" ht="12.75">
      <c r="A650" s="22"/>
    </row>
    <row r="651" spans="1:1" ht="12.75">
      <c r="A651" s="22"/>
    </row>
    <row r="652" spans="1:1" ht="12.75">
      <c r="A652" s="22"/>
    </row>
    <row r="653" spans="1:1" ht="12.75">
      <c r="A653" s="22"/>
    </row>
    <row r="654" spans="1:1" ht="12.75">
      <c r="A654" s="22"/>
    </row>
    <row r="655" spans="1:1" ht="12.75">
      <c r="A655" s="22"/>
    </row>
    <row r="656" spans="1:1" ht="12.75">
      <c r="A656" s="22"/>
    </row>
    <row r="657" spans="1:1" ht="12.75">
      <c r="A657" s="22"/>
    </row>
    <row r="658" spans="1:1" ht="12.75">
      <c r="A658" s="22"/>
    </row>
    <row r="659" spans="1:1" ht="12.75">
      <c r="A659" s="22"/>
    </row>
    <row r="660" spans="1:1" ht="12.75">
      <c r="A660" s="22"/>
    </row>
    <row r="661" spans="1:1" ht="12.75">
      <c r="A661" s="22"/>
    </row>
    <row r="662" spans="1:1" ht="12.75">
      <c r="A662" s="22"/>
    </row>
    <row r="663" spans="1:1" ht="12.75">
      <c r="A663" s="22"/>
    </row>
    <row r="664" spans="1:1" ht="12.75">
      <c r="A664" s="22"/>
    </row>
    <row r="665" spans="1:1" ht="12.75">
      <c r="A665" s="22"/>
    </row>
    <row r="666" spans="1:1" ht="12.75">
      <c r="A666" s="22"/>
    </row>
    <row r="667" spans="1:1" ht="12.75">
      <c r="A667" s="22"/>
    </row>
    <row r="668" spans="1:1" ht="12.75">
      <c r="A668" s="22"/>
    </row>
    <row r="669" spans="1:1" ht="12.75">
      <c r="A669" s="22"/>
    </row>
    <row r="670" spans="1:1" ht="12.75">
      <c r="A670" s="22"/>
    </row>
    <row r="671" spans="1:1" ht="12.75">
      <c r="A671" s="22"/>
    </row>
    <row r="672" spans="1:1" ht="12.75">
      <c r="A672" s="22"/>
    </row>
    <row r="673" spans="1:1" ht="12.75">
      <c r="A673" s="22"/>
    </row>
    <row r="674" spans="1:1" ht="12.75">
      <c r="A674" s="22"/>
    </row>
    <row r="675" spans="1:1" ht="12.75">
      <c r="A675" s="22"/>
    </row>
    <row r="676" spans="1:1" ht="12.75">
      <c r="A676" s="22"/>
    </row>
    <row r="677" spans="1:1" ht="12.75">
      <c r="A677" s="22"/>
    </row>
    <row r="678" spans="1:1" ht="12.75">
      <c r="A678" s="22"/>
    </row>
    <row r="679" spans="1:1" ht="12.75">
      <c r="A679" s="22"/>
    </row>
    <row r="680" spans="1:1" ht="12.75">
      <c r="A680" s="22"/>
    </row>
    <row r="681" spans="1:1" ht="12.75">
      <c r="A681" s="22"/>
    </row>
    <row r="682" spans="1:1" ht="12.75">
      <c r="A682" s="22"/>
    </row>
    <row r="683" spans="1:1" ht="12.75">
      <c r="A683" s="22"/>
    </row>
    <row r="684" spans="1:1" ht="12.75">
      <c r="A684" s="22"/>
    </row>
    <row r="685" spans="1:1" ht="12.75">
      <c r="A685" s="22"/>
    </row>
    <row r="686" spans="1:1" ht="12.75">
      <c r="A686" s="22"/>
    </row>
    <row r="687" spans="1:1" ht="12.75">
      <c r="A687" s="22"/>
    </row>
    <row r="688" spans="1:1" ht="12.75">
      <c r="A688" s="22"/>
    </row>
    <row r="689" spans="1:1" ht="12.75">
      <c r="A689" s="22"/>
    </row>
    <row r="690" spans="1:1" ht="12.75">
      <c r="A690" s="22"/>
    </row>
    <row r="691" spans="1:1" ht="12.75">
      <c r="A691" s="22"/>
    </row>
    <row r="692" spans="1:1" ht="12.75">
      <c r="A692" s="22"/>
    </row>
    <row r="693" spans="1:1" ht="12.75">
      <c r="A693" s="22"/>
    </row>
    <row r="694" spans="1:1" ht="12.75">
      <c r="A694" s="22"/>
    </row>
    <row r="695" spans="1:1" ht="12.75">
      <c r="A695" s="22"/>
    </row>
    <row r="696" spans="1:1" ht="12.75">
      <c r="A696" s="22"/>
    </row>
    <row r="697" spans="1:1" ht="12.75">
      <c r="A697" s="22"/>
    </row>
    <row r="698" spans="1:1" ht="12.75">
      <c r="A698" s="22"/>
    </row>
    <row r="699" spans="1:1" ht="12.75">
      <c r="A699" s="22"/>
    </row>
    <row r="700" spans="1:1" ht="12.75">
      <c r="A700" s="22"/>
    </row>
    <row r="701" spans="1:1" ht="12.75">
      <c r="A701" s="22"/>
    </row>
    <row r="702" spans="1:1" ht="12.75">
      <c r="A702" s="22"/>
    </row>
    <row r="703" spans="1:1" ht="12.75">
      <c r="A703" s="22"/>
    </row>
    <row r="704" spans="1:1" ht="12.75">
      <c r="A704" s="22"/>
    </row>
    <row r="705" spans="1:1" ht="12.75">
      <c r="A705" s="22"/>
    </row>
    <row r="706" spans="1:1" ht="12.75">
      <c r="A706" s="22"/>
    </row>
    <row r="707" spans="1:1" ht="12.75">
      <c r="A707" s="22"/>
    </row>
    <row r="708" spans="1:1" ht="12.75">
      <c r="A708" s="22"/>
    </row>
    <row r="709" spans="1:1" ht="12.75">
      <c r="A709" s="22"/>
    </row>
    <row r="710" spans="1:1" ht="12.75">
      <c r="A710" s="22"/>
    </row>
    <row r="711" spans="1:1" ht="12.75">
      <c r="A711" s="22"/>
    </row>
    <row r="712" spans="1:1" ht="12.75">
      <c r="A712" s="22"/>
    </row>
    <row r="713" spans="1:1" ht="12.75">
      <c r="A713" s="22"/>
    </row>
    <row r="714" spans="1:1" ht="12.75">
      <c r="A714" s="22"/>
    </row>
    <row r="715" spans="1:1" ht="12.75">
      <c r="A715" s="22"/>
    </row>
    <row r="716" spans="1:1" ht="12.75">
      <c r="A716" s="22"/>
    </row>
    <row r="717" spans="1:1" ht="12.75">
      <c r="A717" s="22"/>
    </row>
    <row r="718" spans="1:1" ht="12.75">
      <c r="A718" s="22"/>
    </row>
    <row r="719" spans="1:1" ht="12.75">
      <c r="A719" s="22"/>
    </row>
    <row r="720" spans="1:1" ht="12.75">
      <c r="A720" s="22"/>
    </row>
    <row r="721" spans="1:1" ht="12.75">
      <c r="A721" s="22"/>
    </row>
    <row r="722" spans="1:1" ht="12.75">
      <c r="A722" s="22"/>
    </row>
    <row r="723" spans="1:1" ht="12.75">
      <c r="A723" s="22"/>
    </row>
    <row r="724" spans="1:1" ht="12.75">
      <c r="A724" s="22"/>
    </row>
    <row r="725" spans="1:1" ht="12.75">
      <c r="A725" s="22"/>
    </row>
    <row r="726" spans="1:1" ht="12.75">
      <c r="A726" s="22"/>
    </row>
    <row r="727" spans="1:1" ht="12.75">
      <c r="A727" s="22"/>
    </row>
    <row r="728" spans="1:1" ht="12.75">
      <c r="A728" s="22"/>
    </row>
    <row r="729" spans="1:1" ht="12.75">
      <c r="A729" s="22"/>
    </row>
    <row r="730" spans="1:1" ht="12.75">
      <c r="A730" s="22"/>
    </row>
    <row r="731" spans="1:1" ht="12.75">
      <c r="A731" s="22"/>
    </row>
    <row r="732" spans="1:1" ht="12.75">
      <c r="A732" s="22"/>
    </row>
    <row r="733" spans="1:1" ht="12.75">
      <c r="A733" s="22"/>
    </row>
    <row r="734" spans="1:1" ht="12.75">
      <c r="A734" s="22"/>
    </row>
    <row r="735" spans="1:1" ht="12.75">
      <c r="A735" s="22"/>
    </row>
    <row r="736" spans="1:1" ht="12.75">
      <c r="A736" s="22"/>
    </row>
    <row r="737" spans="1:1" ht="12.75">
      <c r="A737" s="22"/>
    </row>
    <row r="738" spans="1:1" ht="12.75">
      <c r="A738" s="22"/>
    </row>
    <row r="739" spans="1:1" ht="12.75">
      <c r="A739" s="22"/>
    </row>
    <row r="740" spans="1:1" ht="12.75">
      <c r="A740" s="22"/>
    </row>
    <row r="741" spans="1:1" ht="12.75">
      <c r="A741" s="22"/>
    </row>
    <row r="742" spans="1:1" ht="12.75">
      <c r="A742" s="22"/>
    </row>
    <row r="743" spans="1:1" ht="12.75">
      <c r="A743" s="22"/>
    </row>
    <row r="744" spans="1:1" ht="12.75">
      <c r="A744" s="22"/>
    </row>
    <row r="745" spans="1:1" ht="12.75">
      <c r="A745" s="22"/>
    </row>
    <row r="746" spans="1:1" ht="12.75">
      <c r="A746" s="22"/>
    </row>
    <row r="747" spans="1:1" ht="12.75">
      <c r="A747" s="22"/>
    </row>
    <row r="748" spans="1:1" ht="12.75">
      <c r="A748" s="22"/>
    </row>
    <row r="749" spans="1:1" ht="12.75">
      <c r="A749" s="22"/>
    </row>
    <row r="750" spans="1:1" ht="12.75">
      <c r="A750" s="22"/>
    </row>
    <row r="751" spans="1:1" ht="12.75">
      <c r="A751" s="22"/>
    </row>
    <row r="752" spans="1:1" ht="12.75">
      <c r="A752" s="22"/>
    </row>
    <row r="753" spans="1:1" ht="12.75">
      <c r="A753" s="22"/>
    </row>
    <row r="754" spans="1:1" ht="12.75">
      <c r="A754" s="22"/>
    </row>
    <row r="755" spans="1:1" ht="12.75">
      <c r="A755" s="22"/>
    </row>
    <row r="756" spans="1:1" ht="12.75">
      <c r="A756" s="22"/>
    </row>
    <row r="757" spans="1:1" ht="12.75">
      <c r="A757" s="22"/>
    </row>
    <row r="758" spans="1:1" ht="12.75">
      <c r="A758" s="22"/>
    </row>
    <row r="759" spans="1:1" ht="12.75">
      <c r="A759" s="22"/>
    </row>
    <row r="760" spans="1:1" ht="12.75">
      <c r="A760" s="22"/>
    </row>
    <row r="761" spans="1:1" ht="12.75">
      <c r="A761" s="22"/>
    </row>
    <row r="762" spans="1:1" ht="12.75">
      <c r="A762" s="22"/>
    </row>
    <row r="763" spans="1:1" ht="12.75">
      <c r="A763" s="22"/>
    </row>
    <row r="764" spans="1:1" ht="12.75">
      <c r="A764" s="22"/>
    </row>
    <row r="765" spans="1:1" ht="12.75">
      <c r="A765" s="22"/>
    </row>
    <row r="766" spans="1:1" ht="12.75">
      <c r="A766" s="22"/>
    </row>
    <row r="767" spans="1:1" ht="12.75">
      <c r="A767" s="22"/>
    </row>
    <row r="768" spans="1:1" ht="12.75">
      <c r="A768" s="22"/>
    </row>
    <row r="769" spans="1:1" ht="12.75">
      <c r="A769" s="22"/>
    </row>
    <row r="770" spans="1:1" ht="12.75">
      <c r="A770" s="22"/>
    </row>
    <row r="771" spans="1:1" ht="12.75">
      <c r="A771" s="22"/>
    </row>
    <row r="772" spans="1:1" ht="12.75">
      <c r="A772" s="22"/>
    </row>
    <row r="773" spans="1:1" ht="12.75">
      <c r="A773" s="22"/>
    </row>
    <row r="774" spans="1:1" ht="12.75">
      <c r="A774" s="22"/>
    </row>
    <row r="775" spans="1:1" ht="12.75">
      <c r="A775" s="22"/>
    </row>
    <row r="776" spans="1:1" ht="12.75">
      <c r="A776" s="22"/>
    </row>
    <row r="777" spans="1:1" ht="12.75">
      <c r="A777" s="22"/>
    </row>
    <row r="778" spans="1:1" ht="12.75">
      <c r="A778" s="22"/>
    </row>
    <row r="779" spans="1:1" ht="12.75">
      <c r="A779" s="22"/>
    </row>
    <row r="780" spans="1:1" ht="12.75">
      <c r="A780" s="22"/>
    </row>
    <row r="781" spans="1:1" ht="12.75">
      <c r="A781" s="22"/>
    </row>
    <row r="782" spans="1:1" ht="12.75">
      <c r="A782" s="22"/>
    </row>
    <row r="783" spans="1:1" ht="12.75">
      <c r="A783" s="22"/>
    </row>
    <row r="784" spans="1:1" ht="12.75">
      <c r="A784" s="22"/>
    </row>
    <row r="785" spans="1:1" ht="12.75">
      <c r="A785" s="22"/>
    </row>
    <row r="786" spans="1:1" ht="12.75">
      <c r="A786" s="22"/>
    </row>
    <row r="787" spans="1:1" ht="12.75">
      <c r="A787" s="22"/>
    </row>
    <row r="788" spans="1:1" ht="12.75">
      <c r="A788" s="22"/>
    </row>
    <row r="789" spans="1:1" ht="12.75">
      <c r="A789" s="22"/>
    </row>
    <row r="790" spans="1:1" ht="12.75">
      <c r="A790" s="22"/>
    </row>
    <row r="791" spans="1:1" ht="12.75">
      <c r="A791" s="22"/>
    </row>
    <row r="792" spans="1:1" ht="12.75">
      <c r="A792" s="22"/>
    </row>
    <row r="793" spans="1:1" ht="12.75">
      <c r="A793" s="22"/>
    </row>
    <row r="794" spans="1:1" ht="12.75">
      <c r="A794" s="22"/>
    </row>
    <row r="795" spans="1:1" ht="12.75">
      <c r="A795" s="22"/>
    </row>
    <row r="796" spans="1:1" ht="12.75">
      <c r="A796" s="22"/>
    </row>
    <row r="797" spans="1:1" ht="12.75">
      <c r="A797" s="22"/>
    </row>
    <row r="798" spans="1:1" ht="12.75">
      <c r="A798" s="22"/>
    </row>
    <row r="799" spans="1:1" ht="12.75">
      <c r="A799" s="22"/>
    </row>
    <row r="800" spans="1:1" ht="12.75">
      <c r="A800" s="22"/>
    </row>
    <row r="801" spans="1:1" ht="12.75">
      <c r="A801" s="22"/>
    </row>
    <row r="802" spans="1:1" ht="12.75">
      <c r="A802" s="22"/>
    </row>
    <row r="803" spans="1:1" ht="12.75">
      <c r="A803" s="22"/>
    </row>
    <row r="804" spans="1:1" ht="12.75">
      <c r="A804" s="22"/>
    </row>
    <row r="805" spans="1:1" ht="12.75">
      <c r="A805" s="22"/>
    </row>
    <row r="806" spans="1:1" ht="12.75">
      <c r="A806" s="22"/>
    </row>
    <row r="807" spans="1:1" ht="12.75">
      <c r="A807" s="22"/>
    </row>
    <row r="808" spans="1:1" ht="12.75">
      <c r="A808" s="22"/>
    </row>
    <row r="809" spans="1:1" ht="12.75">
      <c r="A809" s="22"/>
    </row>
    <row r="810" spans="1:1" ht="12.75">
      <c r="A810" s="22"/>
    </row>
    <row r="811" spans="1:1" ht="12.75">
      <c r="A811" s="22"/>
    </row>
    <row r="812" spans="1:1" ht="12.75">
      <c r="A812" s="22"/>
    </row>
    <row r="813" spans="1:1" ht="12.75">
      <c r="A813" s="22"/>
    </row>
    <row r="814" spans="1:1" ht="12.75">
      <c r="A814" s="22"/>
    </row>
    <row r="815" spans="1:1" ht="12.75">
      <c r="A815" s="22"/>
    </row>
    <row r="816" spans="1:1" ht="12.75">
      <c r="A816" s="22"/>
    </row>
    <row r="817" spans="1:1" ht="12.75">
      <c r="A817" s="22"/>
    </row>
    <row r="818" spans="1:1" ht="12.75">
      <c r="A818" s="22"/>
    </row>
    <row r="819" spans="1:1" ht="12.75">
      <c r="A819" s="22"/>
    </row>
    <row r="820" spans="1:1" ht="12.75">
      <c r="A820" s="22"/>
    </row>
    <row r="821" spans="1:1" ht="12.75">
      <c r="A821" s="22"/>
    </row>
    <row r="822" spans="1:1" ht="12.75">
      <c r="A822" s="22"/>
    </row>
    <row r="823" spans="1:1" ht="12.75">
      <c r="A823" s="22"/>
    </row>
    <row r="824" spans="1:1" ht="12.75">
      <c r="A824" s="22"/>
    </row>
    <row r="825" spans="1:1" ht="12.75">
      <c r="A825" s="22"/>
    </row>
    <row r="826" spans="1:1" ht="12.75">
      <c r="A826" s="22"/>
    </row>
    <row r="827" spans="1:1" ht="12.75">
      <c r="A827" s="22"/>
    </row>
    <row r="828" spans="1:1" ht="12.75">
      <c r="A828" s="22"/>
    </row>
    <row r="829" spans="1:1" ht="12.75">
      <c r="A829" s="22"/>
    </row>
    <row r="830" spans="1:1" ht="12.75">
      <c r="A830" s="22"/>
    </row>
    <row r="831" spans="1:1" ht="12.75">
      <c r="A831" s="22"/>
    </row>
    <row r="832" spans="1:1" ht="12.75">
      <c r="A832" s="22"/>
    </row>
    <row r="833" spans="1:1" ht="12.75">
      <c r="A833" s="22"/>
    </row>
    <row r="834" spans="1:1" ht="12.75">
      <c r="A834" s="22"/>
    </row>
    <row r="835" spans="1:1" ht="12.75">
      <c r="A835" s="22"/>
    </row>
    <row r="836" spans="1:1" ht="12.75">
      <c r="A836" s="22"/>
    </row>
    <row r="837" spans="1:1" ht="12.75">
      <c r="A837" s="22"/>
    </row>
    <row r="838" spans="1:1" ht="12.75">
      <c r="A838" s="22"/>
    </row>
    <row r="839" spans="1:1" ht="12.75">
      <c r="A839" s="22"/>
    </row>
    <row r="840" spans="1:1" ht="12.75">
      <c r="A840" s="22"/>
    </row>
    <row r="841" spans="1:1" ht="12.75">
      <c r="A841" s="22"/>
    </row>
    <row r="842" spans="1:1" ht="12.75">
      <c r="A842" s="22"/>
    </row>
    <row r="843" spans="1:1" ht="12.75">
      <c r="A843" s="22"/>
    </row>
    <row r="844" spans="1:1" ht="12.75">
      <c r="A844" s="22"/>
    </row>
    <row r="845" spans="1:1" ht="12.75">
      <c r="A845" s="22"/>
    </row>
    <row r="846" spans="1:1" ht="12.75">
      <c r="A846" s="22"/>
    </row>
    <row r="847" spans="1:1" ht="12.75">
      <c r="A847" s="22"/>
    </row>
    <row r="848" spans="1:1" ht="12.75">
      <c r="A848" s="22"/>
    </row>
    <row r="849" spans="1:1" ht="12.75">
      <c r="A849" s="22"/>
    </row>
    <row r="850" spans="1:1" ht="12.75">
      <c r="A850" s="22"/>
    </row>
    <row r="851" spans="1:1" ht="12.75">
      <c r="A851" s="22"/>
    </row>
    <row r="852" spans="1:1" ht="12.75">
      <c r="A852" s="22"/>
    </row>
    <row r="853" spans="1:1" ht="12.75">
      <c r="A853" s="22"/>
    </row>
    <row r="854" spans="1:1" ht="12.75">
      <c r="A854" s="22"/>
    </row>
    <row r="855" spans="1:1" ht="12.75">
      <c r="A855" s="22"/>
    </row>
    <row r="856" spans="1:1" ht="12.75">
      <c r="A856" s="22"/>
    </row>
    <row r="857" spans="1:1" ht="12.75">
      <c r="A857" s="22"/>
    </row>
    <row r="858" spans="1:1" ht="12.75">
      <c r="A858" s="22"/>
    </row>
    <row r="859" spans="1:1" ht="12.75">
      <c r="A859" s="22"/>
    </row>
    <row r="860" spans="1:1" ht="12.75">
      <c r="A860" s="22"/>
    </row>
    <row r="861" spans="1:1" ht="12.75">
      <c r="A861" s="22"/>
    </row>
    <row r="862" spans="1:1" ht="12.75">
      <c r="A862" s="22"/>
    </row>
    <row r="863" spans="1:1" ht="12.75">
      <c r="A863" s="22"/>
    </row>
    <row r="864" spans="1:1" ht="12.75">
      <c r="A864" s="22"/>
    </row>
    <row r="865" spans="1:1" ht="12.75">
      <c r="A865" s="22"/>
    </row>
    <row r="866" spans="1:1" ht="12.75">
      <c r="A866" s="22"/>
    </row>
    <row r="867" spans="1:1" ht="12.75">
      <c r="A867" s="22"/>
    </row>
    <row r="868" spans="1:1" ht="12.75">
      <c r="A868" s="22"/>
    </row>
    <row r="869" spans="1:1" ht="12.75">
      <c r="A869" s="22"/>
    </row>
    <row r="870" spans="1:1" ht="12.75">
      <c r="A870" s="22"/>
    </row>
    <row r="871" spans="1:1" ht="12.75">
      <c r="A871" s="22"/>
    </row>
    <row r="872" spans="1:1" ht="12.75">
      <c r="A872" s="22"/>
    </row>
    <row r="873" spans="1:1" ht="12.75">
      <c r="A873" s="22"/>
    </row>
    <row r="874" spans="1:1" ht="12.75">
      <c r="A874" s="22"/>
    </row>
    <row r="875" spans="1:1" ht="12.75">
      <c r="A875" s="22"/>
    </row>
    <row r="876" spans="1:1" ht="12.75">
      <c r="A876" s="22"/>
    </row>
    <row r="877" spans="1:1" ht="12.75">
      <c r="A877" s="22"/>
    </row>
    <row r="878" spans="1:1" ht="12.75">
      <c r="A878" s="22"/>
    </row>
    <row r="879" spans="1:1" ht="12.75">
      <c r="A879" s="22"/>
    </row>
    <row r="880" spans="1:1" ht="12.75">
      <c r="A880" s="22"/>
    </row>
    <row r="881" spans="1:1" ht="12.75">
      <c r="A881" s="22"/>
    </row>
    <row r="882" spans="1:1" ht="12.75">
      <c r="A882" s="22"/>
    </row>
    <row r="883" spans="1:1" ht="12.75">
      <c r="A883" s="22"/>
    </row>
    <row r="884" spans="1:1" ht="12.75">
      <c r="A884" s="22"/>
    </row>
    <row r="885" spans="1:1" ht="12.75">
      <c r="A885" s="22"/>
    </row>
    <row r="886" spans="1:1" ht="12.75">
      <c r="A886" s="22"/>
    </row>
    <row r="887" spans="1:1" ht="12.75">
      <c r="A887" s="22"/>
    </row>
    <row r="888" spans="1:1" ht="12.75">
      <c r="A888" s="22"/>
    </row>
    <row r="889" spans="1:1" ht="12.75">
      <c r="A889" s="22"/>
    </row>
    <row r="890" spans="1:1" ht="12.75">
      <c r="A890" s="22"/>
    </row>
    <row r="891" spans="1:1" ht="12.75">
      <c r="A891" s="22"/>
    </row>
    <row r="892" spans="1:1" ht="12.75">
      <c r="A892" s="22"/>
    </row>
    <row r="893" spans="1:1" ht="12.75">
      <c r="A893" s="22"/>
    </row>
    <row r="894" spans="1:1" ht="12.75">
      <c r="A894" s="22"/>
    </row>
    <row r="895" spans="1:1" ht="12.75">
      <c r="A895" s="22"/>
    </row>
    <row r="896" spans="1:1" ht="12.75">
      <c r="A896" s="22"/>
    </row>
    <row r="897" spans="1:1" ht="12.75">
      <c r="A897" s="22"/>
    </row>
    <row r="898" spans="1:1" ht="12.75">
      <c r="A898" s="22"/>
    </row>
    <row r="899" spans="1:1" ht="12.75">
      <c r="A899" s="22"/>
    </row>
    <row r="900" spans="1:1" ht="12.75">
      <c r="A900" s="22"/>
    </row>
    <row r="901" spans="1:1" ht="12.75">
      <c r="A901" s="22"/>
    </row>
    <row r="902" spans="1:1" ht="12.75">
      <c r="A902" s="22"/>
    </row>
    <row r="903" spans="1:1" ht="12.75">
      <c r="A903" s="22"/>
    </row>
    <row r="904" spans="1:1" ht="12.75">
      <c r="A904" s="22"/>
    </row>
    <row r="905" spans="1:1" ht="12.75">
      <c r="A905" s="22"/>
    </row>
    <row r="906" spans="1:1" ht="12.75">
      <c r="A906" s="22"/>
    </row>
    <row r="907" spans="1:1" ht="12.75">
      <c r="A907" s="22"/>
    </row>
    <row r="908" spans="1:1" ht="12.75">
      <c r="A908" s="22"/>
    </row>
    <row r="909" spans="1:1" ht="12.75">
      <c r="A909" s="22"/>
    </row>
    <row r="910" spans="1:1" ht="12.75">
      <c r="A910" s="22"/>
    </row>
    <row r="911" spans="1:1" ht="12.75">
      <c r="A911" s="22"/>
    </row>
    <row r="912" spans="1:1" ht="12.75">
      <c r="A912" s="22"/>
    </row>
    <row r="913" spans="1:1" ht="12.75">
      <c r="A913" s="22"/>
    </row>
    <row r="914" spans="1:1" ht="12.75">
      <c r="A914" s="22"/>
    </row>
    <row r="915" spans="1:1" ht="12.75">
      <c r="A915" s="22"/>
    </row>
    <row r="916" spans="1:1" ht="12.75">
      <c r="A916" s="22"/>
    </row>
    <row r="917" spans="1:1" ht="12.75">
      <c r="A917" s="22"/>
    </row>
    <row r="918" spans="1:1" ht="12.75">
      <c r="A918" s="22"/>
    </row>
    <row r="919" spans="1:1" ht="12.75">
      <c r="A919" s="22"/>
    </row>
    <row r="920" spans="1:1" ht="12.75">
      <c r="A920" s="22"/>
    </row>
    <row r="921" spans="1:1" ht="12.75">
      <c r="A921" s="22"/>
    </row>
    <row r="922" spans="1:1" ht="12.75">
      <c r="A922" s="22"/>
    </row>
    <row r="923" spans="1:1" ht="12.75">
      <c r="A923" s="22"/>
    </row>
    <row r="924" spans="1:1" ht="12.75">
      <c r="A924" s="22"/>
    </row>
    <row r="925" spans="1:1" ht="12.75">
      <c r="A925" s="22"/>
    </row>
    <row r="926" spans="1:1" ht="12.75">
      <c r="A926" s="22"/>
    </row>
    <row r="927" spans="1:1" ht="12.75">
      <c r="A927" s="22"/>
    </row>
    <row r="928" spans="1:1" ht="12.75">
      <c r="A928" s="22"/>
    </row>
    <row r="929" spans="1:1" ht="12.75">
      <c r="A929" s="22"/>
    </row>
    <row r="930" spans="1:1" ht="12.75">
      <c r="A930" s="22"/>
    </row>
    <row r="931" spans="1:1" ht="12.75">
      <c r="A931" s="22"/>
    </row>
    <row r="932" spans="1:1" ht="12.75">
      <c r="A932" s="22"/>
    </row>
    <row r="933" spans="1:1" ht="12.75">
      <c r="A933" s="22"/>
    </row>
    <row r="934" spans="1:1" ht="12.75">
      <c r="A934" s="22"/>
    </row>
    <row r="935" spans="1:1" ht="12.75">
      <c r="A935" s="22"/>
    </row>
    <row r="936" spans="1:1" ht="12.75">
      <c r="A936" s="22"/>
    </row>
    <row r="937" spans="1:1" ht="12.75">
      <c r="A937" s="22"/>
    </row>
    <row r="938" spans="1:1" ht="12.75">
      <c r="A938" s="22"/>
    </row>
    <row r="939" spans="1:1" ht="12.75">
      <c r="A939" s="22"/>
    </row>
    <row r="940" spans="1:1" ht="12.75">
      <c r="A940" s="22"/>
    </row>
    <row r="941" spans="1:1" ht="12.75">
      <c r="A941" s="22"/>
    </row>
    <row r="942" spans="1:1" ht="12.75">
      <c r="A942" s="22"/>
    </row>
    <row r="943" spans="1:1" ht="12.75">
      <c r="A943" s="22"/>
    </row>
    <row r="944" spans="1:1" ht="12.75">
      <c r="A944" s="22"/>
    </row>
    <row r="945" spans="1:1" ht="12.75">
      <c r="A945" s="22"/>
    </row>
    <row r="946" spans="1:1" ht="12.75">
      <c r="A946" s="22"/>
    </row>
    <row r="947" spans="1:1" ht="12.75">
      <c r="A947" s="22"/>
    </row>
    <row r="948" spans="1:1" ht="12.75">
      <c r="A948" s="22"/>
    </row>
    <row r="949" spans="1:1" ht="12.75">
      <c r="A949" s="22"/>
    </row>
    <row r="950" spans="1:1" ht="12.75">
      <c r="A950" s="22"/>
    </row>
    <row r="951" spans="1:1" ht="12.75">
      <c r="A951" s="22"/>
    </row>
    <row r="952" spans="1:1" ht="12.75">
      <c r="A952" s="22"/>
    </row>
    <row r="953" spans="1:1" ht="12.75">
      <c r="A953" s="22"/>
    </row>
    <row r="954" spans="1:1" ht="12.75">
      <c r="A954" s="22"/>
    </row>
    <row r="955" spans="1:1" ht="12.75">
      <c r="A955" s="22"/>
    </row>
    <row r="956" spans="1:1" ht="12.75">
      <c r="A956" s="22"/>
    </row>
    <row r="957" spans="1:1" ht="12.75">
      <c r="A957" s="22"/>
    </row>
    <row r="958" spans="1:1" ht="12.75">
      <c r="A958" s="22"/>
    </row>
    <row r="959" spans="1:1" ht="12.75">
      <c r="A959" s="22"/>
    </row>
    <row r="960" spans="1:1" ht="12.75">
      <c r="A960" s="22"/>
    </row>
    <row r="961" spans="1:1" ht="12.75">
      <c r="A961" s="22"/>
    </row>
    <row r="962" spans="1:1" ht="12.75">
      <c r="A962" s="22"/>
    </row>
    <row r="963" spans="1:1" ht="12.75">
      <c r="A963" s="22"/>
    </row>
    <row r="964" spans="1:1" ht="12.75">
      <c r="A964" s="22"/>
    </row>
    <row r="965" spans="1:1" ht="12.75">
      <c r="A965" s="22"/>
    </row>
    <row r="966" spans="1:1" ht="12.75">
      <c r="A966" s="22"/>
    </row>
    <row r="967" spans="1:1" ht="12.75">
      <c r="A967" s="22"/>
    </row>
    <row r="968" spans="1:1" ht="12.75">
      <c r="A968" s="22"/>
    </row>
    <row r="969" spans="1:1" ht="12.75">
      <c r="A969" s="22"/>
    </row>
    <row r="970" spans="1:1" ht="12.75">
      <c r="A970" s="22"/>
    </row>
    <row r="971" spans="1:1" ht="12.75">
      <c r="A971" s="22"/>
    </row>
    <row r="972" spans="1:1" ht="12.75">
      <c r="A972" s="22"/>
    </row>
    <row r="973" spans="1:1" ht="12.75">
      <c r="A973" s="22"/>
    </row>
    <row r="974" spans="1:1" ht="12.75">
      <c r="A974" s="22"/>
    </row>
    <row r="975" spans="1:1" ht="12.75">
      <c r="A975" s="22"/>
    </row>
    <row r="976" spans="1:1" ht="12.75">
      <c r="A976" s="22"/>
    </row>
    <row r="977" spans="1:1" ht="12.75">
      <c r="A977" s="22"/>
    </row>
    <row r="978" spans="1:1" ht="12.75">
      <c r="A978" s="22"/>
    </row>
    <row r="979" spans="1:1" ht="12.75">
      <c r="A979" s="22"/>
    </row>
    <row r="980" spans="1:1" ht="12.75">
      <c r="A980" s="22"/>
    </row>
    <row r="981" spans="1:1" ht="12.75">
      <c r="A981" s="22"/>
    </row>
    <row r="982" spans="1:1" ht="12.75">
      <c r="A982" s="22"/>
    </row>
    <row r="983" spans="1:1" ht="12.75">
      <c r="A983" s="22"/>
    </row>
    <row r="984" spans="1:1" ht="12.75">
      <c r="A984" s="22"/>
    </row>
    <row r="985" spans="1:1" ht="12.75">
      <c r="A985" s="22"/>
    </row>
    <row r="986" spans="1:1" ht="12.75">
      <c r="A986" s="22"/>
    </row>
    <row r="987" spans="1:1" ht="12.75">
      <c r="A987" s="22"/>
    </row>
    <row r="988" spans="1:1" ht="12.75">
      <c r="A988" s="22"/>
    </row>
    <row r="989" spans="1:1" ht="12.75">
      <c r="A989" s="22"/>
    </row>
    <row r="990" spans="1:1" ht="12.75">
      <c r="A990" s="22"/>
    </row>
    <row r="991" spans="1:1" ht="12.75">
      <c r="A991" s="22"/>
    </row>
    <row r="992" spans="1:1" ht="12.75">
      <c r="A992" s="22"/>
    </row>
    <row r="993" spans="1:1" ht="12.75">
      <c r="A993" s="22"/>
    </row>
    <row r="994" spans="1:1" ht="12.75">
      <c r="A994" s="22"/>
    </row>
    <row r="995" spans="1:1" ht="12.75">
      <c r="A995" s="22"/>
    </row>
    <row r="996" spans="1:1" ht="12.75">
      <c r="A996" s="22"/>
    </row>
    <row r="997" spans="1:1" ht="12.75">
      <c r="A997" s="22"/>
    </row>
    <row r="998" spans="1:1" ht="12.75">
      <c r="A998" s="22"/>
    </row>
    <row r="999" spans="1:1" ht="12.75">
      <c r="A999" s="22"/>
    </row>
    <row r="1000" spans="1:1" ht="12.75">
      <c r="A1000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2.5703125" defaultRowHeight="15.75" customHeight="1"/>
  <cols>
    <col min="1" max="1" width="3.7109375" customWidth="1"/>
    <col min="2" max="2" width="4.85546875" customWidth="1"/>
  </cols>
  <sheetData>
    <row r="1" spans="1:13">
      <c r="A1" s="1" t="s">
        <v>0</v>
      </c>
      <c r="B1" s="2" t="s">
        <v>1</v>
      </c>
      <c r="C1" s="60" t="s">
        <v>339</v>
      </c>
      <c r="D1" s="61"/>
      <c r="E1" s="61"/>
      <c r="F1" s="61"/>
      <c r="G1" s="61"/>
      <c r="I1" s="60" t="s">
        <v>340</v>
      </c>
      <c r="J1" s="61"/>
      <c r="K1" s="61"/>
      <c r="L1" s="61"/>
      <c r="M1" s="61"/>
    </row>
    <row r="2" spans="1:13">
      <c r="A2" s="1" t="str">
        <f>'A3-999-92-16-7565-0-0'!A2</f>
        <v>001</v>
      </c>
      <c r="B2" s="4"/>
      <c r="C2" s="4">
        <v>6.49</v>
      </c>
      <c r="D2" s="4">
        <v>9.4870000000000001</v>
      </c>
      <c r="E2" s="4">
        <v>12.611000000000001</v>
      </c>
      <c r="F2" s="4">
        <v>16.056000000000001</v>
      </c>
      <c r="G2" s="4">
        <v>19.471</v>
      </c>
      <c r="I2" s="8">
        <f t="shared" ref="I2:M2" si="0">SQRT(2*998*C2*100000)</f>
        <v>35991.721270314374</v>
      </c>
      <c r="J2" s="8">
        <f t="shared" si="0"/>
        <v>43515.574223489224</v>
      </c>
      <c r="K2" s="8">
        <f t="shared" si="0"/>
        <v>50171.262690907031</v>
      </c>
      <c r="L2" s="8">
        <f t="shared" si="0"/>
        <v>56610.755161894813</v>
      </c>
      <c r="M2" s="8">
        <f t="shared" si="0"/>
        <v>62341.090782885731</v>
      </c>
    </row>
    <row r="3" spans="1:13">
      <c r="A3" s="1" t="str">
        <f>'A3-999-92-16-7565-0-0'!A3</f>
        <v>002</v>
      </c>
      <c r="B3" s="4"/>
      <c r="C3" s="4">
        <v>2.5499999999999998</v>
      </c>
      <c r="D3" s="4">
        <v>5.6059999999999999</v>
      </c>
      <c r="E3" s="4">
        <v>9.0009999999999994</v>
      </c>
      <c r="F3" s="4">
        <v>11.222</v>
      </c>
      <c r="G3" s="4">
        <v>11.239000000000001</v>
      </c>
      <c r="I3" s="8">
        <f t="shared" ref="I3:M3" si="1">SQRT(2*998*C3*100000)</f>
        <v>22560.58509879564</v>
      </c>
      <c r="J3" s="8">
        <f t="shared" si="1"/>
        <v>33450.823607199869</v>
      </c>
      <c r="K3" s="8">
        <f t="shared" si="1"/>
        <v>42386.313828876417</v>
      </c>
      <c r="L3" s="8">
        <f t="shared" si="1"/>
        <v>47327.700134276536</v>
      </c>
      <c r="M3" s="8">
        <f t="shared" si="1"/>
        <v>47363.534496487904</v>
      </c>
    </row>
    <row r="4" spans="1:13">
      <c r="A4" s="1" t="str">
        <f>'A3-999-92-16-7565-0-0'!A4</f>
        <v>003</v>
      </c>
      <c r="B4" s="4"/>
      <c r="C4" s="4">
        <v>6.6189999999999998</v>
      </c>
      <c r="D4" s="4">
        <v>9.3529999999999998</v>
      </c>
      <c r="E4" s="4">
        <v>12.377000000000001</v>
      </c>
      <c r="F4" s="4">
        <v>15.702999999999999</v>
      </c>
      <c r="G4" s="4">
        <v>19.044</v>
      </c>
      <c r="I4" s="8">
        <f t="shared" ref="I4:M4" si="2">SQRT(2*998*C4*100000)</f>
        <v>36347.660172286196</v>
      </c>
      <c r="J4" s="8">
        <f t="shared" si="2"/>
        <v>43207.161443445926</v>
      </c>
      <c r="K4" s="8">
        <f t="shared" si="2"/>
        <v>49703.61355072687</v>
      </c>
      <c r="L4" s="8">
        <f t="shared" si="2"/>
        <v>55984.987273375351</v>
      </c>
      <c r="M4" s="8">
        <f t="shared" si="2"/>
        <v>61653.729814180748</v>
      </c>
    </row>
    <row r="5" spans="1:13">
      <c r="A5" s="1" t="str">
        <f>'A3-999-92-16-7565-0-0'!A5</f>
        <v>004</v>
      </c>
      <c r="B5" s="4"/>
      <c r="C5" s="4">
        <v>5.1319999999999997</v>
      </c>
      <c r="D5" s="4">
        <v>7.3</v>
      </c>
      <c r="E5" s="4">
        <v>9.4649999999999999</v>
      </c>
      <c r="F5" s="4">
        <v>11.997999999999999</v>
      </c>
      <c r="G5" s="4">
        <v>15.182</v>
      </c>
      <c r="I5" s="8">
        <f t="shared" ref="I5:M5" si="3">SQRT(2*998*C5*100000)</f>
        <v>32005.424540224427</v>
      </c>
      <c r="J5" s="8">
        <f t="shared" si="3"/>
        <v>38171.717278634453</v>
      </c>
      <c r="K5" s="8">
        <f t="shared" si="3"/>
        <v>43465.089439687108</v>
      </c>
      <c r="L5" s="8">
        <f t="shared" si="3"/>
        <v>48936.701973059033</v>
      </c>
      <c r="M5" s="8">
        <f t="shared" si="3"/>
        <v>55048.407788055054</v>
      </c>
    </row>
    <row r="6" spans="1:13">
      <c r="A6" s="1" t="str">
        <f>'A3-999-92-16-7565-0-0'!A6</f>
        <v>005</v>
      </c>
      <c r="B6" s="4"/>
      <c r="I6" s="8">
        <f t="shared" ref="I6:M6" si="4">SQRT(2*998*C6*100000)</f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</row>
    <row r="7" spans="1:13">
      <c r="A7" s="1" t="str">
        <f>'A3-999-92-16-7565-0-0'!A7</f>
        <v>006</v>
      </c>
      <c r="B7" s="4"/>
      <c r="C7" s="4">
        <v>5.452</v>
      </c>
      <c r="D7" s="4">
        <v>7.25</v>
      </c>
      <c r="E7" s="4">
        <v>9.8330000000000002</v>
      </c>
      <c r="F7" s="4">
        <v>12.962</v>
      </c>
      <c r="G7" s="4">
        <v>15.722</v>
      </c>
      <c r="I7" s="8">
        <f t="shared" ref="I7:M7" si="5">SQRT(2*998*C7*100000)</f>
        <v>32988.167575662643</v>
      </c>
      <c r="J7" s="8">
        <f t="shared" si="5"/>
        <v>38040.76760529419</v>
      </c>
      <c r="K7" s="8">
        <f t="shared" si="5"/>
        <v>44301.995440386207</v>
      </c>
      <c r="L7" s="8">
        <f t="shared" si="5"/>
        <v>50864.675365129384</v>
      </c>
      <c r="M7" s="8">
        <f t="shared" si="5"/>
        <v>56018.846828545116</v>
      </c>
    </row>
    <row r="8" spans="1:13">
      <c r="A8" s="1" t="str">
        <f>'A3-999-92-16-7565-0-0'!A8</f>
        <v>007</v>
      </c>
      <c r="B8" s="4"/>
      <c r="C8" s="4">
        <v>17.265521938391998</v>
      </c>
      <c r="D8" s="4">
        <v>13.685922073824001</v>
      </c>
      <c r="E8" s="4">
        <v>10.760537022944799</v>
      </c>
      <c r="F8" s="4">
        <v>8.2285226109268006</v>
      </c>
      <c r="G8" s="4">
        <v>5.9145791399967997</v>
      </c>
      <c r="I8" s="8">
        <f t="shared" ref="I8:M8" si="6">SQRT(2*998*C8*100000)</f>
        <v>58704.328451171663</v>
      </c>
      <c r="J8" s="8">
        <f t="shared" si="6"/>
        <v>52265.76361190249</v>
      </c>
      <c r="K8" s="8">
        <f t="shared" si="6"/>
        <v>46344.397609417494</v>
      </c>
      <c r="L8" s="8">
        <f t="shared" si="6"/>
        <v>40526.69630183281</v>
      </c>
      <c r="M8" s="8">
        <f t="shared" si="6"/>
        <v>34359.13264829835</v>
      </c>
    </row>
    <row r="9" spans="1:13">
      <c r="A9" s="1" t="str">
        <f>'A3-999-92-16-7565-0-0'!A9</f>
        <v>008</v>
      </c>
      <c r="B9" s="4"/>
      <c r="C9" s="4">
        <v>23.6253591061488</v>
      </c>
      <c r="D9" s="4">
        <v>18.559927032628799</v>
      </c>
      <c r="E9" s="4">
        <v>14.544884920202</v>
      </c>
      <c r="F9" s="4">
        <v>10.8811418376388</v>
      </c>
      <c r="G9" s="4">
        <v>7.8007932591679996</v>
      </c>
      <c r="I9" s="8">
        <f t="shared" ref="I9:M9" si="7">SQRT(2*998*C9*100000)</f>
        <v>68670.38428309033</v>
      </c>
      <c r="J9" s="8">
        <f t="shared" si="7"/>
        <v>60865.108524611271</v>
      </c>
      <c r="K9" s="8">
        <f t="shared" si="7"/>
        <v>53880.970945894427</v>
      </c>
      <c r="L9" s="8">
        <f t="shared" si="7"/>
        <v>46603.389477512304</v>
      </c>
      <c r="M9" s="8">
        <f t="shared" si="7"/>
        <v>39459.325064297955</v>
      </c>
    </row>
    <row r="10" spans="1:13">
      <c r="A10" s="1" t="str">
        <f>'A3-999-92-16-7565-0-0'!A10</f>
        <v>009</v>
      </c>
      <c r="B10" s="4"/>
      <c r="C10" s="4">
        <v>20.451049539356799</v>
      </c>
      <c r="D10" s="4">
        <v>16.489999690054798</v>
      </c>
      <c r="E10" s="4">
        <v>12.724583718282799</v>
      </c>
      <c r="F10" s="4">
        <v>9.4941790045647991</v>
      </c>
      <c r="G10" s="4">
        <v>6.8843310211675997</v>
      </c>
      <c r="I10" s="8">
        <f t="shared" ref="I10:M10" si="8">SQRT(2*998*C10*100000)</f>
        <v>63890.762149591057</v>
      </c>
      <c r="J10" s="8">
        <f t="shared" si="8"/>
        <v>57370.758563356452</v>
      </c>
      <c r="K10" s="8">
        <f t="shared" si="8"/>
        <v>50396.695429058112</v>
      </c>
      <c r="L10" s="8">
        <f t="shared" si="8"/>
        <v>43532.035666979027</v>
      </c>
      <c r="M10" s="8">
        <f t="shared" si="8"/>
        <v>37069.023076216246</v>
      </c>
    </row>
    <row r="11" spans="1:13">
      <c r="A11" s="1" t="str">
        <f>'A3-999-92-16-7565-0-0'!A11</f>
        <v>010</v>
      </c>
      <c r="B11" s="4"/>
      <c r="C11" s="4">
        <v>20.011399533470801</v>
      </c>
      <c r="D11" s="4">
        <v>16.455640977157199</v>
      </c>
      <c r="E11" s="4">
        <v>12.376089196962401</v>
      </c>
      <c r="F11" s="4">
        <v>9.4745444591251999</v>
      </c>
      <c r="G11" s="4">
        <v>6.9116774674948003</v>
      </c>
      <c r="I11" s="8">
        <f t="shared" ref="I11:M11" si="9">SQRT(2*998*C11*100000)</f>
        <v>63200.279642425412</v>
      </c>
      <c r="J11" s="8">
        <f t="shared" si="9"/>
        <v>57310.958280599152</v>
      </c>
      <c r="K11" s="8">
        <f t="shared" si="9"/>
        <v>49701.784713566325</v>
      </c>
      <c r="L11" s="8">
        <f t="shared" si="9"/>
        <v>43486.998908195426</v>
      </c>
      <c r="M11" s="8">
        <f t="shared" si="9"/>
        <v>37142.574258012355</v>
      </c>
    </row>
    <row r="12" spans="1:13">
      <c r="A12" s="1" t="str">
        <f>'A3-999-92-16-7565-0-0'!A12</f>
        <v>011</v>
      </c>
      <c r="B12" s="4"/>
      <c r="C12" s="4">
        <v>20.498730165440801</v>
      </c>
      <c r="D12" s="4">
        <v>16.588166445978398</v>
      </c>
      <c r="E12" s="4">
        <v>12.880949500146</v>
      </c>
      <c r="F12" s="4">
        <v>9.7010309162675998</v>
      </c>
      <c r="G12" s="4">
        <v>7.1655103709643999</v>
      </c>
      <c r="I12" s="8">
        <f t="shared" ref="I12:M12" si="10">SQRT(2*998*C12*100000)</f>
        <v>63965.197889336545</v>
      </c>
      <c r="J12" s="8">
        <f t="shared" si="10"/>
        <v>57541.272340966607</v>
      </c>
      <c r="K12" s="8">
        <f t="shared" si="10"/>
        <v>50705.399320280892</v>
      </c>
      <c r="L12" s="8">
        <f t="shared" si="10"/>
        <v>44003.701786179452</v>
      </c>
      <c r="M12" s="8">
        <f t="shared" si="10"/>
        <v>37818.459382218287</v>
      </c>
    </row>
    <row r="13" spans="1:13">
      <c r="A13" s="1" t="str">
        <f>'A3-999-92-16-7565-0-0'!A13</f>
        <v>012</v>
      </c>
      <c r="B13" s="4"/>
      <c r="C13" s="4">
        <v>19.2723408722572</v>
      </c>
      <c r="D13" s="4">
        <v>15.3519603776812</v>
      </c>
      <c r="E13" s="4">
        <v>11.8733327727924</v>
      </c>
      <c r="F13" s="4">
        <v>8.9486483514428006</v>
      </c>
      <c r="G13" s="4">
        <v>6.5884265087004001</v>
      </c>
      <c r="I13" s="8">
        <f t="shared" ref="I13:M13" si="11">SQRT(2*998*C13*100000)</f>
        <v>62022.247928485609</v>
      </c>
      <c r="J13" s="8">
        <f t="shared" si="11"/>
        <v>55355.67984755645</v>
      </c>
      <c r="K13" s="8">
        <f t="shared" si="11"/>
        <v>48681.795585715234</v>
      </c>
      <c r="L13" s="8">
        <f t="shared" si="11"/>
        <v>42262.870358601802</v>
      </c>
      <c r="M13" s="8">
        <f t="shared" si="11"/>
        <v>36263.6171821924</v>
      </c>
    </row>
    <row r="14" spans="1:13">
      <c r="A14" s="1" t="str">
        <f>'A3-999-92-16-7565-0-0'!A14</f>
        <v>013</v>
      </c>
      <c r="B14" s="4"/>
      <c r="C14" s="4">
        <v>22.100960426272</v>
      </c>
      <c r="D14" s="4">
        <v>17.6434647946284</v>
      </c>
      <c r="E14" s="4">
        <v>13.676104303498001</v>
      </c>
      <c r="F14" s="4">
        <v>10.3952134599404</v>
      </c>
      <c r="G14" s="4">
        <v>7.3141632567275998</v>
      </c>
      <c r="I14" s="8">
        <f t="shared" ref="I14:M14" si="12">SQRT(2*998*C14*100000)</f>
        <v>66418.007355565031</v>
      </c>
      <c r="J14" s="8">
        <f t="shared" si="12"/>
        <v>59343.370084684509</v>
      </c>
      <c r="K14" s="8">
        <f t="shared" si="12"/>
        <v>52247.013493387363</v>
      </c>
      <c r="L14" s="8">
        <f t="shared" si="12"/>
        <v>45550.90127104077</v>
      </c>
      <c r="M14" s="8">
        <f t="shared" si="12"/>
        <v>38208.729186441531</v>
      </c>
    </row>
    <row r="15" spans="1:13">
      <c r="A15" s="1" t="str">
        <f>'A3-999-92-16-7565-0-0'!A15</f>
        <v>014</v>
      </c>
      <c r="B15" s="4">
        <v>1</v>
      </c>
      <c r="C15" s="4">
        <v>6.5758058857875001</v>
      </c>
      <c r="D15" s="4">
        <v>8.5714069859999995</v>
      </c>
      <c r="E15" s="4">
        <v>12.183262047375001</v>
      </c>
      <c r="F15" s="4">
        <v>15.6997548517875</v>
      </c>
      <c r="G15" s="4">
        <v>18.535386957299998</v>
      </c>
      <c r="I15" s="8">
        <f t="shared" ref="I15:M15" si="13">SQRT(2*998*C15*100000)</f>
        <v>36228.8676997113</v>
      </c>
      <c r="J15" s="8">
        <f t="shared" si="13"/>
        <v>41362.456822650172</v>
      </c>
      <c r="K15" s="8">
        <f t="shared" si="13"/>
        <v>49313.072350605478</v>
      </c>
      <c r="L15" s="8">
        <f t="shared" si="13"/>
        <v>55979.202105932032</v>
      </c>
      <c r="M15" s="8">
        <f t="shared" si="13"/>
        <v>60824.857062528965</v>
      </c>
    </row>
    <row r="16" spans="1:13">
      <c r="A16" s="1">
        <f>'A3-999-92-16-7565-0-0'!A16</f>
        <v>0</v>
      </c>
      <c r="B16" s="4">
        <v>2</v>
      </c>
      <c r="C16" s="4"/>
      <c r="D16" s="4"/>
      <c r="E16" s="4"/>
      <c r="F16" s="4"/>
      <c r="G16" s="4"/>
      <c r="I16" s="8">
        <f t="shared" ref="I16:M16" si="14">SQRT(2*998*C16*100000)</f>
        <v>0</v>
      </c>
      <c r="J16" s="8">
        <f t="shared" si="14"/>
        <v>0</v>
      </c>
      <c r="K16" s="8">
        <f t="shared" si="14"/>
        <v>0</v>
      </c>
      <c r="L16" s="8">
        <f t="shared" si="14"/>
        <v>0</v>
      </c>
      <c r="M16" s="8">
        <f t="shared" si="14"/>
        <v>0</v>
      </c>
    </row>
    <row r="17" spans="1:13">
      <c r="A17" s="1" t="str">
        <f>'A3-999-92-16-7565-0-0'!A17</f>
        <v>015</v>
      </c>
      <c r="B17" s="4">
        <v>3</v>
      </c>
      <c r="C17" s="4">
        <v>6.8625952766999996</v>
      </c>
      <c r="D17" s="4">
        <v>9.2873270308499993</v>
      </c>
      <c r="E17" s="4">
        <v>12.109637221837501</v>
      </c>
      <c r="F17" s="4">
        <v>15.0953244824625</v>
      </c>
      <c r="G17" s="4">
        <v>18.275243385862499</v>
      </c>
      <c r="I17" s="8">
        <f t="shared" ref="I17:M17" si="15">SQRT(2*998*C17*100000)</f>
        <v>37010.458214257764</v>
      </c>
      <c r="J17" s="8">
        <f t="shared" si="15"/>
        <v>43055.202651452702</v>
      </c>
      <c r="K17" s="8">
        <f t="shared" si="15"/>
        <v>49163.844331772561</v>
      </c>
      <c r="L17" s="8">
        <f t="shared" si="15"/>
        <v>54891.044503630234</v>
      </c>
      <c r="M17" s="8">
        <f t="shared" si="15"/>
        <v>60396.511321583421</v>
      </c>
    </row>
    <row r="18" spans="1:13">
      <c r="A18" s="1" t="str">
        <f>'A3-999-92-16-7565-0-0'!A18</f>
        <v>016</v>
      </c>
      <c r="B18" s="4">
        <v>4</v>
      </c>
      <c r="C18" s="4">
        <v>6.3514242803250003</v>
      </c>
      <c r="D18" s="4">
        <v>9.0973031465250003</v>
      </c>
      <c r="E18" s="4">
        <v>11.815835563649999</v>
      </c>
      <c r="F18" s="4">
        <v>14.5000102596375</v>
      </c>
      <c r="G18" s="4">
        <v>18.358685982712501</v>
      </c>
      <c r="I18" s="8">
        <f t="shared" ref="I18:M18" si="16">SQRT(2*998*C18*100000)</f>
        <v>35605.39687116084</v>
      </c>
      <c r="J18" s="8">
        <f t="shared" si="16"/>
        <v>42612.4595399795</v>
      </c>
      <c r="K18" s="8">
        <f t="shared" si="16"/>
        <v>48563.78052113056</v>
      </c>
      <c r="L18" s="8">
        <f t="shared" si="16"/>
        <v>53797.788503094111</v>
      </c>
      <c r="M18" s="8">
        <f t="shared" si="16"/>
        <v>60534.235950818904</v>
      </c>
    </row>
    <row r="19" spans="1:13">
      <c r="A19" s="1" t="str">
        <f>'A3-999-92-16-7565-0-0'!A19</f>
        <v>017</v>
      </c>
      <c r="B19" s="4">
        <v>5</v>
      </c>
      <c r="C19" s="4">
        <v>6.5680929889125004</v>
      </c>
      <c r="D19" s="4">
        <v>8.5524750586124991</v>
      </c>
      <c r="E19" s="4">
        <v>11.435787795</v>
      </c>
      <c r="F19" s="4">
        <v>14.855516088037501</v>
      </c>
      <c r="G19" s="4">
        <v>18.8298892450875</v>
      </c>
      <c r="I19" s="8">
        <f t="shared" ref="I19:M19" si="17">SQRT(2*998*C19*100000)</f>
        <v>36207.61467684574</v>
      </c>
      <c r="J19" s="8">
        <f t="shared" si="17"/>
        <v>41316.752313063698</v>
      </c>
      <c r="K19" s="8">
        <f t="shared" si="17"/>
        <v>47776.387932555139</v>
      </c>
      <c r="L19" s="8">
        <f t="shared" si="17"/>
        <v>54453.292014094841</v>
      </c>
      <c r="M19" s="8">
        <f t="shared" si="17"/>
        <v>61306.165214597015</v>
      </c>
    </row>
    <row r="20" spans="1:13">
      <c r="A20" s="1">
        <f>'A3-999-92-16-7565-0-0'!A20</f>
        <v>0</v>
      </c>
      <c r="B20" s="4">
        <v>6</v>
      </c>
      <c r="C20" s="4"/>
      <c r="D20" s="4"/>
      <c r="E20" s="4"/>
      <c r="F20" s="4"/>
      <c r="G20" s="4"/>
      <c r="I20" s="8">
        <f t="shared" ref="I20:M20" si="18">SQRT(2*998*C20*100000)</f>
        <v>0</v>
      </c>
      <c r="J20" s="8">
        <f t="shared" si="18"/>
        <v>0</v>
      </c>
      <c r="K20" s="8">
        <f t="shared" si="18"/>
        <v>0</v>
      </c>
      <c r="L20" s="8">
        <f t="shared" si="18"/>
        <v>0</v>
      </c>
      <c r="M20" s="8">
        <f t="shared" si="18"/>
        <v>0</v>
      </c>
    </row>
    <row r="21" spans="1:13">
      <c r="A21" s="1" t="str">
        <f>'A3-999-92-16-7565-0-0'!A21</f>
        <v>018</v>
      </c>
      <c r="B21" s="4">
        <v>7</v>
      </c>
      <c r="C21" s="4">
        <v>7.0091452933875003</v>
      </c>
      <c r="D21" s="4">
        <v>9.2010799251749997</v>
      </c>
      <c r="E21" s="4">
        <v>11.915405579062501</v>
      </c>
      <c r="F21" s="4">
        <v>14.4831812162625</v>
      </c>
      <c r="G21" s="4">
        <v>17.423291725237501</v>
      </c>
      <c r="I21" s="8">
        <f t="shared" ref="I21:M21" si="19">SQRT(2*998*C21*100000)</f>
        <v>37403.547967541061</v>
      </c>
      <c r="J21" s="8">
        <f t="shared" si="19"/>
        <v>42854.819484684915</v>
      </c>
      <c r="K21" s="8">
        <f t="shared" si="19"/>
        <v>48767.970570661186</v>
      </c>
      <c r="L21" s="8">
        <f t="shared" si="19"/>
        <v>53766.559967753143</v>
      </c>
      <c r="M21" s="8">
        <f t="shared" si="19"/>
        <v>58971.934242971925</v>
      </c>
    </row>
    <row r="22" spans="1:13">
      <c r="A22" s="1" t="str">
        <f>'A3-999-92-16-7565-0-0'!A22</f>
        <v>019</v>
      </c>
      <c r="B22" s="4">
        <v>8</v>
      </c>
      <c r="C22" s="4">
        <v>6.2672800586625002</v>
      </c>
      <c r="D22" s="4">
        <v>9.4429921988249994</v>
      </c>
      <c r="E22" s="4">
        <v>11.6762978142375</v>
      </c>
      <c r="F22" s="4">
        <v>14.543484127275001</v>
      </c>
      <c r="G22" s="4">
        <v>18.975036012149999</v>
      </c>
      <c r="I22" s="8">
        <f t="shared" ref="I22:M22" si="20">SQRT(2*998*C22*100000)</f>
        <v>35368.758809280189</v>
      </c>
      <c r="J22" s="8">
        <f t="shared" si="20"/>
        <v>43414.528016384909</v>
      </c>
      <c r="K22" s="8">
        <f t="shared" si="20"/>
        <v>48276.174700589159</v>
      </c>
      <c r="L22" s="8">
        <f t="shared" si="20"/>
        <v>53878.376291459361</v>
      </c>
      <c r="M22" s="8">
        <f t="shared" si="20"/>
        <v>61541.995320473157</v>
      </c>
    </row>
    <row r="23" spans="1:13">
      <c r="A23" s="1">
        <f>'A3-999-92-16-7565-0-0'!A23</f>
        <v>0</v>
      </c>
      <c r="B23" s="4">
        <v>9</v>
      </c>
      <c r="C23" s="4"/>
      <c r="D23" s="4"/>
      <c r="E23" s="4"/>
      <c r="F23" s="4"/>
      <c r="G23" s="4"/>
      <c r="I23" s="8">
        <f t="shared" ref="I23:M23" si="21">SQRT(2*998*C23*100000)</f>
        <v>0</v>
      </c>
      <c r="J23" s="8">
        <f t="shared" si="21"/>
        <v>0</v>
      </c>
      <c r="K23" s="8">
        <f t="shared" si="21"/>
        <v>0</v>
      </c>
      <c r="L23" s="8">
        <f t="shared" si="21"/>
        <v>0</v>
      </c>
      <c r="M23" s="8">
        <f t="shared" si="21"/>
        <v>0</v>
      </c>
    </row>
    <row r="24" spans="1:13">
      <c r="A24" s="1" t="str">
        <f>'A3-999-92-16-7565-0-0'!A24</f>
        <v>020</v>
      </c>
      <c r="B24" s="4">
        <v>10</v>
      </c>
      <c r="C24" s="4">
        <v>6.3556310435625001</v>
      </c>
      <c r="D24" s="4">
        <v>8.7705460216124997</v>
      </c>
      <c r="E24" s="4">
        <v>11.623708795312499</v>
      </c>
      <c r="F24" s="4">
        <v>14.3471496004875</v>
      </c>
      <c r="G24" s="4">
        <v>18.095036277637501</v>
      </c>
      <c r="I24" s="8">
        <f t="shared" ref="I24:M24" si="22">SQRT(2*998*C24*100000)</f>
        <v>35617.186248987651</v>
      </c>
      <c r="J24" s="8">
        <f t="shared" si="22"/>
        <v>41840.183865679355</v>
      </c>
      <c r="K24" s="8">
        <f t="shared" si="22"/>
        <v>48167.336189002344</v>
      </c>
      <c r="L24" s="8">
        <f t="shared" si="22"/>
        <v>53513.466158129813</v>
      </c>
      <c r="M24" s="8">
        <f t="shared" si="22"/>
        <v>60097.996980069525</v>
      </c>
    </row>
    <row r="25" spans="1:13">
      <c r="A25" s="1" t="str">
        <f>'A3-999-92-16-7565-0-0'!A25</f>
        <v>021</v>
      </c>
      <c r="B25" s="4">
        <v>1</v>
      </c>
      <c r="C25" s="4">
        <v>7.0701488340000003</v>
      </c>
      <c r="D25" s="4">
        <v>9.4212547674000007</v>
      </c>
      <c r="E25" s="4">
        <v>12.327708184837499</v>
      </c>
      <c r="F25" s="4">
        <v>15.73621645215</v>
      </c>
      <c r="G25" s="4">
        <v>19.5738563686125</v>
      </c>
      <c r="I25" s="8">
        <f t="shared" ref="I25:M25" si="23">SQRT(2*998*C25*100000)</f>
        <v>37565.964745583202</v>
      </c>
      <c r="J25" s="8">
        <f t="shared" si="23"/>
        <v>43364.52987838148</v>
      </c>
      <c r="K25" s="8">
        <f t="shared" si="23"/>
        <v>49604.541663980373</v>
      </c>
      <c r="L25" s="8">
        <f t="shared" si="23"/>
        <v>56044.168330426139</v>
      </c>
      <c r="M25" s="8">
        <f t="shared" si="23"/>
        <v>62505.533604434218</v>
      </c>
    </row>
    <row r="26" spans="1:13">
      <c r="A26" s="1" t="str">
        <f>'A3-999-92-16-7565-0-0'!A26</f>
        <v>022</v>
      </c>
      <c r="B26" s="4">
        <v>2</v>
      </c>
      <c r="C26" s="4">
        <v>6.1663087840499999</v>
      </c>
      <c r="D26" s="4">
        <v>8.1023076028500007</v>
      </c>
      <c r="E26" s="4">
        <v>11.062051664025001</v>
      </c>
      <c r="F26" s="4">
        <v>14.124170249437499</v>
      </c>
      <c r="G26" s="4">
        <v>17.070591400874999</v>
      </c>
      <c r="I26" s="8">
        <f t="shared" ref="I26:M26" si="24">SQRT(2*998*C26*100000)</f>
        <v>35082.691363354381</v>
      </c>
      <c r="J26" s="8">
        <f t="shared" si="24"/>
        <v>40214.681367988735</v>
      </c>
      <c r="K26" s="8">
        <f t="shared" si="24"/>
        <v>46989.20633655553</v>
      </c>
      <c r="L26" s="8">
        <f t="shared" si="24"/>
        <v>53095.992144301483</v>
      </c>
      <c r="M26" s="8">
        <f t="shared" si="24"/>
        <v>58371.997084343871</v>
      </c>
    </row>
    <row r="27" spans="1:13">
      <c r="A27" s="1" t="str">
        <f>'A3-999-92-16-7565-0-0'!A27</f>
        <v>023</v>
      </c>
      <c r="B27" s="4">
        <v>3</v>
      </c>
      <c r="C27" s="4">
        <v>6.1424674734</v>
      </c>
      <c r="D27" s="4">
        <v>9.3623551060124992</v>
      </c>
      <c r="E27" s="4">
        <v>11.0999165140125</v>
      </c>
      <c r="F27" s="4">
        <v>14.4733644401625</v>
      </c>
      <c r="G27" s="4">
        <v>18.5641356607875</v>
      </c>
      <c r="I27" s="8">
        <f t="shared" ref="I27:M27" si="25">SQRT(2*998*C27*100000)</f>
        <v>35014.804121837376</v>
      </c>
      <c r="J27" s="8">
        <f t="shared" si="25"/>
        <v>43228.76448801301</v>
      </c>
      <c r="K27" s="8">
        <f t="shared" si="25"/>
        <v>47069.558487380091</v>
      </c>
      <c r="L27" s="8">
        <f t="shared" si="25"/>
        <v>53748.335251023687</v>
      </c>
      <c r="M27" s="8">
        <f t="shared" si="25"/>
        <v>60872.008985191096</v>
      </c>
    </row>
    <row r="28" spans="1:13">
      <c r="A28" s="1" t="str">
        <f>'A3-999-92-16-7565-0-0'!A28</f>
        <v>024</v>
      </c>
      <c r="B28" s="4">
        <v>4</v>
      </c>
      <c r="C28" s="4">
        <v>6.4152323297624996</v>
      </c>
      <c r="D28" s="4">
        <v>8.1191366462249999</v>
      </c>
      <c r="E28" s="4">
        <v>11.667182662949999</v>
      </c>
      <c r="F28" s="4">
        <v>14.859723846487499</v>
      </c>
      <c r="G28" s="4">
        <v>17.739531444450002</v>
      </c>
      <c r="I28" s="8">
        <f t="shared" ref="I28:M28" si="26">SQRT(2*998*C28*100000)</f>
        <v>35783.800427296635</v>
      </c>
      <c r="J28" s="8">
        <f t="shared" si="26"/>
        <v>40256.424016379176</v>
      </c>
      <c r="K28" s="8">
        <f t="shared" si="26"/>
        <v>48257.327521577696</v>
      </c>
      <c r="L28" s="8">
        <f t="shared" si="26"/>
        <v>54461.003293722977</v>
      </c>
      <c r="M28" s="8">
        <f t="shared" si="26"/>
        <v>59504.709698579492</v>
      </c>
    </row>
    <row r="29" spans="1:13">
      <c r="A29" s="1" t="str">
        <f>'A3-999-92-16-7565-0-0'!A29</f>
        <v>025</v>
      </c>
      <c r="B29" s="4">
        <v>5</v>
      </c>
      <c r="C29" s="4">
        <v>6.4748336159625</v>
      </c>
      <c r="D29" s="4">
        <v>9.7669438196999998</v>
      </c>
      <c r="E29" s="4">
        <v>11.477158778625</v>
      </c>
      <c r="F29" s="4">
        <v>15.2089180372125</v>
      </c>
      <c r="G29" s="4">
        <v>18.1932040386375</v>
      </c>
      <c r="I29" s="8">
        <f t="shared" ref="I29:M29" si="27">SQRT(2*998*C29*100000)</f>
        <v>35949.642414718328</v>
      </c>
      <c r="J29" s="8">
        <f t="shared" si="27"/>
        <v>44152.938593168634</v>
      </c>
      <c r="K29" s="8">
        <f t="shared" si="27"/>
        <v>47862.72967783545</v>
      </c>
      <c r="L29" s="8">
        <f t="shared" si="27"/>
        <v>55097.18722609726</v>
      </c>
      <c r="M29" s="8">
        <f t="shared" si="27"/>
        <v>60260.795929958018</v>
      </c>
    </row>
    <row r="30" spans="1:13">
      <c r="A30" s="1" t="str">
        <f>'A3-999-92-16-7565-0-0'!A30</f>
        <v>026</v>
      </c>
      <c r="B30" s="4">
        <v>6</v>
      </c>
      <c r="C30" s="4">
        <v>6.9537497752124997</v>
      </c>
      <c r="D30" s="4">
        <v>9.2522666896875005</v>
      </c>
      <c r="E30" s="4">
        <v>12.1215558867375</v>
      </c>
      <c r="F30" s="4">
        <v>15.3624793259625</v>
      </c>
      <c r="G30" s="4">
        <v>14.115053107725</v>
      </c>
      <c r="I30" s="8">
        <f t="shared" ref="I30:M30" si="28">SQRT(2*998*C30*100000)</f>
        <v>37255.448663684285</v>
      </c>
      <c r="J30" s="8">
        <f t="shared" si="28"/>
        <v>42973.85753294234</v>
      </c>
      <c r="K30" s="8">
        <f t="shared" si="28"/>
        <v>49188.032639990844</v>
      </c>
      <c r="L30" s="8">
        <f t="shared" si="28"/>
        <v>55374.641068472083</v>
      </c>
      <c r="M30" s="8">
        <f t="shared" si="28"/>
        <v>53078.852665651226</v>
      </c>
    </row>
    <row r="31" spans="1:13">
      <c r="A31" s="1" t="str">
        <f>'A3-999-92-16-7565-0-0'!A31</f>
        <v>027</v>
      </c>
      <c r="B31" s="4">
        <v>7</v>
      </c>
      <c r="C31" s="4">
        <v>6.8899417257750004</v>
      </c>
      <c r="D31" s="4">
        <v>10.078275150862501</v>
      </c>
      <c r="E31" s="4">
        <v>12.179055284137499</v>
      </c>
      <c r="F31" s="4">
        <v>15.640854195187501</v>
      </c>
      <c r="G31" s="4">
        <v>19.715497997250001</v>
      </c>
      <c r="I31" s="8">
        <f t="shared" ref="I31:M31" si="29">SQRT(2*998*C31*100000)</f>
        <v>37084.125558851862</v>
      </c>
      <c r="J31" s="8">
        <f t="shared" si="29"/>
        <v>44851.128415148654</v>
      </c>
      <c r="K31" s="8">
        <f t="shared" si="29"/>
        <v>49304.557950699091</v>
      </c>
      <c r="L31" s="8">
        <f t="shared" si="29"/>
        <v>55874.095047342154</v>
      </c>
      <c r="M31" s="8">
        <f t="shared" si="29"/>
        <v>62731.279281161645</v>
      </c>
    </row>
    <row r="32" spans="1:13">
      <c r="A32" s="1" t="str">
        <f>'A3-999-92-16-7565-0-0'!A32</f>
        <v>028</v>
      </c>
      <c r="B32" s="4">
        <v>8</v>
      </c>
      <c r="C32" s="4">
        <v>7.1178294648750002</v>
      </c>
      <c r="D32" s="4">
        <v>9.4647296302499999</v>
      </c>
      <c r="E32" s="4">
        <v>11.3593584606375</v>
      </c>
      <c r="F32" s="4">
        <v>14.385014450474999</v>
      </c>
      <c r="G32" s="4">
        <v>18.139913394899999</v>
      </c>
      <c r="I32" s="8">
        <f t="shared" ref="I32:M32" si="30">SQRT(2*998*C32*100000)</f>
        <v>37692.423127056318</v>
      </c>
      <c r="J32" s="8">
        <f t="shared" si="30"/>
        <v>43464.468640464249</v>
      </c>
      <c r="K32" s="8">
        <f t="shared" si="30"/>
        <v>47616.467201413056</v>
      </c>
      <c r="L32" s="8">
        <f t="shared" si="30"/>
        <v>53584.035722543427</v>
      </c>
      <c r="M32" s="8">
        <f t="shared" si="30"/>
        <v>60172.474717449004</v>
      </c>
    </row>
    <row r="33" spans="1:13">
      <c r="A33" s="1" t="str">
        <f>'A3-999-92-16-7565-0-0'!A33</f>
        <v>029</v>
      </c>
      <c r="B33" s="4">
        <v>9</v>
      </c>
      <c r="C33" s="4">
        <v>6.8864355921374996</v>
      </c>
      <c r="D33" s="4">
        <v>9.5082034978875001</v>
      </c>
      <c r="E33" s="4">
        <v>11.670687801374999</v>
      </c>
      <c r="F33" s="4">
        <v>14.4656515432875</v>
      </c>
      <c r="G33" s="4">
        <v>18.098542411275002</v>
      </c>
      <c r="I33" s="8">
        <f t="shared" ref="I33:M33" si="31">SQRT(2*998*C33*100000)</f>
        <v>37074.688726820685</v>
      </c>
      <c r="J33" s="8">
        <f t="shared" si="31"/>
        <v>43564.17585790353</v>
      </c>
      <c r="K33" s="8">
        <f t="shared" si="31"/>
        <v>48264.575882881742</v>
      </c>
      <c r="L33" s="8">
        <f t="shared" si="31"/>
        <v>53734.012022555929</v>
      </c>
      <c r="M33" s="8">
        <f t="shared" si="31"/>
        <v>60103.819057448338</v>
      </c>
    </row>
    <row r="34" spans="1:13">
      <c r="A34" s="1" t="str">
        <f>'A3-999-92-16-7565-0-0'!A34</f>
        <v>030</v>
      </c>
      <c r="B34" s="4">
        <v>10</v>
      </c>
      <c r="C34" s="4">
        <v>6.5519655703500002</v>
      </c>
      <c r="D34" s="4">
        <v>9.2676934786499992</v>
      </c>
      <c r="E34" s="4">
        <v>11.536059435225001</v>
      </c>
      <c r="F34" s="4">
        <v>14.9894438245875</v>
      </c>
      <c r="G34" s="4">
        <v>18.2549092040625</v>
      </c>
      <c r="I34" s="8">
        <f t="shared" ref="I34:M34" si="32">SQRT(2*998*C34*100000)</f>
        <v>36163.1349282921</v>
      </c>
      <c r="J34" s="8">
        <f t="shared" si="32"/>
        <v>43009.668893616697</v>
      </c>
      <c r="K34" s="8">
        <f t="shared" si="32"/>
        <v>47985.388018342732</v>
      </c>
      <c r="L34" s="8">
        <f t="shared" si="32"/>
        <v>54698.199123807222</v>
      </c>
      <c r="M34" s="8">
        <f t="shared" si="32"/>
        <v>60362.9014969532</v>
      </c>
    </row>
    <row r="35" spans="1:13">
      <c r="A35" s="1" t="str">
        <f>'A3-999-92-16-7565-0-0'!A35</f>
        <v>031</v>
      </c>
      <c r="B35" s="4">
        <v>11</v>
      </c>
      <c r="C35" s="4">
        <v>6.159296516775</v>
      </c>
      <c r="D35" s="4">
        <v>8.3428176220874999</v>
      </c>
      <c r="E35" s="4">
        <v>10.8853506894375</v>
      </c>
      <c r="F35" s="4">
        <v>13.95798668055</v>
      </c>
      <c r="G35" s="4">
        <v>16.952790087675002</v>
      </c>
      <c r="I35" s="8">
        <f t="shared" ref="I35:M35" si="33">SQRT(2*998*C35*100000)</f>
        <v>35062.737838741145</v>
      </c>
      <c r="J35" s="8">
        <f t="shared" si="33"/>
        <v>40807.185609505897</v>
      </c>
      <c r="K35" s="8">
        <f t="shared" si="33"/>
        <v>46612.401757598003</v>
      </c>
      <c r="L35" s="8">
        <f t="shared" si="33"/>
        <v>52782.706840761588</v>
      </c>
      <c r="M35" s="8">
        <f t="shared" si="33"/>
        <v>58170.240686281599</v>
      </c>
    </row>
    <row r="36" spans="1:13">
      <c r="A36" s="1" t="str">
        <f>'A3-999-92-16-7565-0-0'!A36</f>
        <v>032</v>
      </c>
      <c r="B36" s="4">
        <v>12</v>
      </c>
      <c r="C36" s="4">
        <v>6.5141017155750003</v>
      </c>
      <c r="D36" s="4">
        <v>9.2094944468625002</v>
      </c>
      <c r="E36" s="4">
        <v>11.6706887965875</v>
      </c>
      <c r="F36" s="4">
        <v>15.380009994150001</v>
      </c>
      <c r="G36" s="4">
        <v>19.210637643337499</v>
      </c>
      <c r="I36" s="8">
        <f t="shared" ref="I36:M36" si="34">SQRT(2*998*C36*100000)</f>
        <v>36058.490018701144</v>
      </c>
      <c r="J36" s="8">
        <f t="shared" si="34"/>
        <v>42874.410685089948</v>
      </c>
      <c r="K36" s="8">
        <f t="shared" si="34"/>
        <v>48264.577940751384</v>
      </c>
      <c r="L36" s="8">
        <f t="shared" si="34"/>
        <v>55406.227040219404</v>
      </c>
      <c r="M36" s="8">
        <f t="shared" si="34"/>
        <v>61922.881664294051</v>
      </c>
    </row>
    <row r="37" spans="1:13">
      <c r="A37" s="1" t="str">
        <f>'A3-999-92-16-7565-0-0'!A37</f>
        <v>033</v>
      </c>
      <c r="B37" s="4">
        <v>13</v>
      </c>
      <c r="C37" s="4"/>
      <c r="D37" s="4"/>
      <c r="E37" s="4"/>
      <c r="F37" s="4"/>
      <c r="G37" s="4"/>
      <c r="I37" s="8">
        <f t="shared" ref="I37:M37" si="35">SQRT(2*998*C37*100000)</f>
        <v>0</v>
      </c>
      <c r="J37" s="8">
        <f t="shared" si="35"/>
        <v>0</v>
      </c>
      <c r="K37" s="8">
        <f t="shared" si="35"/>
        <v>0</v>
      </c>
      <c r="L37" s="8">
        <f t="shared" si="35"/>
        <v>0</v>
      </c>
      <c r="M37" s="8">
        <f t="shared" si="35"/>
        <v>0</v>
      </c>
    </row>
    <row r="38" spans="1:13">
      <c r="A38" s="1" t="str">
        <f>'A3-999-92-16-7565-0-0'!A38</f>
        <v>034</v>
      </c>
      <c r="B38" s="4">
        <v>14</v>
      </c>
      <c r="C38" s="4">
        <v>2.1049868965125</v>
      </c>
      <c r="D38" s="4">
        <v>3.867791869575</v>
      </c>
      <c r="E38" s="4">
        <v>6.1677110384624996</v>
      </c>
      <c r="F38" s="4">
        <v>8.9374312153125004</v>
      </c>
      <c r="G38" s="4">
        <v>12.463739800612499</v>
      </c>
      <c r="I38" s="8">
        <f t="shared" ref="I38:M38" si="36">SQRT(2*998*C38*100000)</f>
        <v>20497.692176044966</v>
      </c>
      <c r="J38" s="8">
        <f t="shared" si="36"/>
        <v>27785.090555317071</v>
      </c>
      <c r="K38" s="8">
        <f t="shared" si="36"/>
        <v>35086.680140433848</v>
      </c>
      <c r="L38" s="8">
        <f t="shared" si="36"/>
        <v>42236.373785830321</v>
      </c>
      <c r="M38" s="8">
        <f t="shared" si="36"/>
        <v>49877.474517082905</v>
      </c>
    </row>
    <row r="39" spans="1:13">
      <c r="A39" s="1" t="str">
        <f>'A3-999-92-16-7565-0-0'!A39</f>
        <v>035</v>
      </c>
      <c r="B39" s="4">
        <v>15</v>
      </c>
      <c r="C39" s="4">
        <v>6.6319020335624996</v>
      </c>
      <c r="D39" s="4">
        <v>9.5243309164499994</v>
      </c>
      <c r="E39" s="4">
        <v>12.3319159432875</v>
      </c>
      <c r="F39" s="4">
        <v>16.155531325199998</v>
      </c>
      <c r="G39" s="4">
        <v>19.849426729012499</v>
      </c>
      <c r="I39" s="8">
        <f t="shared" ref="I39:M39" si="37">SQRT(2*998*C39*100000)</f>
        <v>36383.068121024029</v>
      </c>
      <c r="J39" s="8">
        <f t="shared" si="37"/>
        <v>43601.106074541502</v>
      </c>
      <c r="K39" s="8">
        <f t="shared" si="37"/>
        <v>49613.006583759721</v>
      </c>
      <c r="L39" s="8">
        <f t="shared" si="37"/>
        <v>56785.949428621156</v>
      </c>
      <c r="M39" s="8">
        <f t="shared" si="37"/>
        <v>62943.987600968649</v>
      </c>
    </row>
    <row r="40" spans="1:13">
      <c r="A40" s="1" t="str">
        <f>'A3-999-92-16-7565-0-0'!A40</f>
        <v>036</v>
      </c>
      <c r="B40" s="4">
        <v>16</v>
      </c>
      <c r="C40" s="4">
        <v>6.9306110845875004</v>
      </c>
      <c r="D40" s="4">
        <v>9.4401876900000001</v>
      </c>
      <c r="E40" s="4">
        <v>12.233748182287499</v>
      </c>
      <c r="F40" s="4">
        <v>15.1570296478875</v>
      </c>
      <c r="G40" s="4">
        <v>19.113873131962499</v>
      </c>
      <c r="I40" s="8">
        <f t="shared" ref="I40:M40" si="38">SQRT(2*998*C40*100000)</f>
        <v>37193.413025476235</v>
      </c>
      <c r="J40" s="8">
        <f t="shared" si="38"/>
        <v>43408.08061782967</v>
      </c>
      <c r="K40" s="8">
        <f t="shared" si="38"/>
        <v>49415.140768640784</v>
      </c>
      <c r="L40" s="8">
        <f t="shared" si="38"/>
        <v>55003.119163537856</v>
      </c>
      <c r="M40" s="8">
        <f t="shared" si="38"/>
        <v>61766.731151484091</v>
      </c>
    </row>
    <row r="41" spans="1:13">
      <c r="A41" s="1" t="str">
        <f>'A3-999-92-16-7565-0-0'!A41</f>
        <v>037</v>
      </c>
      <c r="B41" s="4">
        <v>17</v>
      </c>
      <c r="C41" s="4">
        <v>6.6964117078124996</v>
      </c>
      <c r="D41" s="4">
        <v>9.0636460549874993</v>
      </c>
      <c r="E41" s="4">
        <v>11.891565263625001</v>
      </c>
      <c r="F41" s="4">
        <v>15.2425761239625</v>
      </c>
      <c r="G41" s="4">
        <v>18.833395378725001</v>
      </c>
      <c r="I41" s="8">
        <f t="shared" ref="I41:M41" si="39">SQRT(2*998*C41*100000)</f>
        <v>36559.592132289647</v>
      </c>
      <c r="J41" s="8">
        <f t="shared" si="39"/>
        <v>42533.560309190019</v>
      </c>
      <c r="K41" s="8">
        <f t="shared" si="39"/>
        <v>48719.158722411761</v>
      </c>
      <c r="L41" s="8">
        <f t="shared" si="39"/>
        <v>55158.119931184337</v>
      </c>
      <c r="M41" s="8">
        <f t="shared" si="39"/>
        <v>61311.872566359525</v>
      </c>
    </row>
    <row r="42" spans="1:13">
      <c r="A42" s="1" t="str">
        <f>'A3-999-92-16-7565-0-0'!A42</f>
        <v>038</v>
      </c>
      <c r="B42" s="4">
        <v>18</v>
      </c>
      <c r="C42" s="4">
        <v>6.4986739313999999</v>
      </c>
      <c r="D42" s="4">
        <v>9.1814463729749995</v>
      </c>
      <c r="E42" s="4">
        <v>12.0935088080625</v>
      </c>
      <c r="F42" s="4">
        <v>15.80493388485</v>
      </c>
      <c r="G42" s="4">
        <v>19.3887408723375</v>
      </c>
      <c r="I42" s="8">
        <f t="shared" ref="I42:M42" si="40">SQRT(2*998*C42*100000)</f>
        <v>36015.764835797112</v>
      </c>
      <c r="J42" s="8">
        <f t="shared" si="40"/>
        <v>42809.072590349468</v>
      </c>
      <c r="K42" s="8">
        <f t="shared" si="40"/>
        <v>49131.09359753022</v>
      </c>
      <c r="L42" s="8">
        <f t="shared" si="40"/>
        <v>56166.402799325326</v>
      </c>
      <c r="M42" s="8">
        <f t="shared" si="40"/>
        <v>62209.265211209211</v>
      </c>
    </row>
    <row r="43" spans="1:13">
      <c r="A43" s="1" t="str">
        <f>'A3-999-92-16-7565-0-0'!A43</f>
        <v>039</v>
      </c>
      <c r="B43" s="4">
        <v>19</v>
      </c>
      <c r="C43" s="4">
        <v>6.4608110718375</v>
      </c>
      <c r="D43" s="4">
        <v>9.4808570488124992</v>
      </c>
      <c r="E43" s="4">
        <v>12.201493345162501</v>
      </c>
      <c r="F43" s="4">
        <v>15.511834846687499</v>
      </c>
      <c r="G43" s="4">
        <v>19.040948936025</v>
      </c>
      <c r="I43" s="8">
        <f t="shared" ref="I43:M43" si="41">SQRT(2*998*C43*100000)</f>
        <v>35910.693253385747</v>
      </c>
      <c r="J43" s="8">
        <f t="shared" si="41"/>
        <v>43501.483502783842</v>
      </c>
      <c r="K43" s="8">
        <f t="shared" si="41"/>
        <v>49349.955133661824</v>
      </c>
      <c r="L43" s="8">
        <f t="shared" si="41"/>
        <v>55643.168811623451</v>
      </c>
      <c r="M43" s="8">
        <f t="shared" si="41"/>
        <v>61648.790804285767</v>
      </c>
    </row>
    <row r="44" spans="1:13">
      <c r="A44" s="1" t="str">
        <f>'A3-999-92-16-7565-0-0'!A44</f>
        <v>040</v>
      </c>
      <c r="B44" s="4">
        <v>20</v>
      </c>
      <c r="C44" s="4">
        <v>6.7875672015374997</v>
      </c>
      <c r="D44" s="4">
        <v>9.4556134837499997</v>
      </c>
      <c r="E44" s="4">
        <v>12.756138209175001</v>
      </c>
      <c r="F44" s="4">
        <v>16.266320371125001</v>
      </c>
      <c r="G44" s="4">
        <v>19.963019288550001</v>
      </c>
      <c r="I44" s="8">
        <f t="shared" ref="I44:M44" si="42">SQRT(2*998*C44*100000)</f>
        <v>36807.586356984684</v>
      </c>
      <c r="J44" s="8">
        <f t="shared" si="42"/>
        <v>43443.53175510135</v>
      </c>
      <c r="K44" s="8">
        <f t="shared" si="42"/>
        <v>50459.143735811944</v>
      </c>
      <c r="L44" s="8">
        <f t="shared" si="42"/>
        <v>56980.325956215369</v>
      </c>
      <c r="M44" s="8">
        <f t="shared" si="42"/>
        <v>63123.83583080626</v>
      </c>
    </row>
    <row r="45" spans="1:13">
      <c r="A45" s="1" t="str">
        <f>'A3-999-92-16-7565-0-0'!A45</f>
        <v>041</v>
      </c>
      <c r="B45" s="4">
        <v>21</v>
      </c>
      <c r="C45" s="4">
        <v>8.2123950239625003</v>
      </c>
      <c r="D45" s="4">
        <v>9.0117576656625005</v>
      </c>
      <c r="E45" s="4">
        <v>11.877540729074999</v>
      </c>
      <c r="F45" s="4">
        <v>15.500615816174999</v>
      </c>
      <c r="G45" s="4">
        <v>19.412582182987499</v>
      </c>
      <c r="I45" s="8">
        <f t="shared" ref="I45:M45" si="43">SQRT(2*998*C45*100000)</f>
        <v>40486.961441714971</v>
      </c>
      <c r="J45" s="8">
        <f t="shared" si="43"/>
        <v>42411.635550474064</v>
      </c>
      <c r="K45" s="8">
        <f t="shared" si="43"/>
        <v>48690.421332366488</v>
      </c>
      <c r="L45" s="8">
        <f t="shared" si="43"/>
        <v>55623.043038910859</v>
      </c>
      <c r="M45" s="8">
        <f t="shared" si="43"/>
        <v>62247.501184580127</v>
      </c>
    </row>
    <row r="46" spans="1:13">
      <c r="A46" s="1" t="str">
        <f>'A3-999-92-16-7565-0-0'!A46</f>
        <v>042</v>
      </c>
      <c r="B46" s="4">
        <v>22</v>
      </c>
      <c r="C46" s="4">
        <v>6.4075194328874998</v>
      </c>
      <c r="D46" s="4">
        <v>8.4367776246375001</v>
      </c>
      <c r="E46" s="4">
        <v>10.907788750462499</v>
      </c>
      <c r="F46" s="4">
        <v>14.212520239125</v>
      </c>
      <c r="G46" s="4">
        <v>17.448535290300001</v>
      </c>
      <c r="I46" s="8">
        <f t="shared" ref="I46:M46" si="44">SQRT(2*998*C46*100000)</f>
        <v>35762.282908174988</v>
      </c>
      <c r="J46" s="8">
        <f t="shared" si="44"/>
        <v>41036.335288103459</v>
      </c>
      <c r="K46" s="8">
        <f t="shared" si="44"/>
        <v>46660.418285655294</v>
      </c>
      <c r="L46" s="8">
        <f t="shared" si="44"/>
        <v>53261.797188316414</v>
      </c>
      <c r="M46" s="8">
        <f t="shared" si="44"/>
        <v>59014.639234209339</v>
      </c>
    </row>
    <row r="47" spans="1:13">
      <c r="A47" s="1" t="str">
        <f>'A3-999-92-16-7565-0-0'!A47</f>
        <v>043</v>
      </c>
      <c r="B47" s="4">
        <v>23</v>
      </c>
      <c r="C47" s="4"/>
      <c r="D47" s="4"/>
      <c r="E47" s="4"/>
      <c r="F47" s="4"/>
      <c r="G47" s="4"/>
      <c r="I47" s="8">
        <f t="shared" ref="I47:M47" si="45">SQRT(2*998*C47*100000)</f>
        <v>0</v>
      </c>
      <c r="J47" s="8">
        <f t="shared" si="45"/>
        <v>0</v>
      </c>
      <c r="K47" s="8">
        <f t="shared" si="45"/>
        <v>0</v>
      </c>
      <c r="L47" s="8">
        <f t="shared" si="45"/>
        <v>0</v>
      </c>
      <c r="M47" s="8">
        <f t="shared" si="45"/>
        <v>0</v>
      </c>
    </row>
    <row r="48" spans="1:13">
      <c r="A48" s="1" t="str">
        <f>'A3-999-92-16-7565-0-0'!A48</f>
        <v>044</v>
      </c>
      <c r="B48" s="4">
        <v>24</v>
      </c>
      <c r="C48" s="4"/>
      <c r="D48" s="4"/>
      <c r="E48" s="4"/>
      <c r="F48" s="4"/>
      <c r="G48" s="4"/>
      <c r="I48" s="8">
        <f t="shared" ref="I48:M48" si="46">SQRT(2*998*C48*100000)</f>
        <v>0</v>
      </c>
      <c r="J48" s="8">
        <f t="shared" si="46"/>
        <v>0</v>
      </c>
      <c r="K48" s="8">
        <f t="shared" si="46"/>
        <v>0</v>
      </c>
      <c r="L48" s="8">
        <f t="shared" si="46"/>
        <v>0</v>
      </c>
      <c r="M48" s="8">
        <f t="shared" si="46"/>
        <v>0</v>
      </c>
    </row>
    <row r="49" spans="1:13">
      <c r="A49" s="1" t="str">
        <f>'A3-999-92-16-7565-0-0'!A49</f>
        <v>045</v>
      </c>
      <c r="B49" s="4">
        <v>25</v>
      </c>
      <c r="C49" s="4">
        <v>7.0596304330875004</v>
      </c>
      <c r="D49" s="4">
        <v>8.6555502124500006</v>
      </c>
      <c r="E49" s="4">
        <v>12.20149234995</v>
      </c>
      <c r="F49" s="4">
        <v>16.054559055375002</v>
      </c>
      <c r="G49" s="4">
        <v>18.670716948262498</v>
      </c>
      <c r="I49" s="8">
        <f t="shared" ref="I49:M49" si="47">SQRT(2*998*C49*100000)</f>
        <v>37538.010528586419</v>
      </c>
      <c r="J49" s="8">
        <f t="shared" si="47"/>
        <v>41564.983127688385</v>
      </c>
      <c r="K49" s="8">
        <f t="shared" si="47"/>
        <v>49349.953121051898</v>
      </c>
      <c r="L49" s="8">
        <f t="shared" si="47"/>
        <v>56608.214840717686</v>
      </c>
      <c r="M49" s="8">
        <f t="shared" si="47"/>
        <v>61046.499513675597</v>
      </c>
    </row>
    <row r="50" spans="1:13">
      <c r="A50" s="1" t="str">
        <f>'A3-999-92-16-7565-0-0'!A50</f>
        <v>046</v>
      </c>
      <c r="B50" s="4">
        <v>26</v>
      </c>
      <c r="C50" s="4"/>
      <c r="D50" s="4"/>
      <c r="E50" s="4"/>
      <c r="F50" s="4"/>
      <c r="G50" s="4"/>
      <c r="I50" s="8">
        <f t="shared" ref="I50:M50" si="48">SQRT(2*998*C50*100000)</f>
        <v>0</v>
      </c>
      <c r="J50" s="8">
        <f t="shared" si="48"/>
        <v>0</v>
      </c>
      <c r="K50" s="8">
        <f t="shared" si="48"/>
        <v>0</v>
      </c>
      <c r="L50" s="8">
        <f t="shared" si="48"/>
        <v>0</v>
      </c>
      <c r="M50" s="8">
        <f t="shared" si="48"/>
        <v>0</v>
      </c>
    </row>
    <row r="51" spans="1:13">
      <c r="A51" s="1" t="str">
        <f>'A3-999-92-16-7565-0-0'!A51</f>
        <v>047</v>
      </c>
      <c r="B51" s="4">
        <v>27</v>
      </c>
      <c r="C51" s="4"/>
      <c r="D51" s="4"/>
      <c r="E51" s="4"/>
      <c r="F51" s="4"/>
      <c r="G51" s="4"/>
      <c r="I51" s="8">
        <f t="shared" ref="I51:M51" si="49">SQRT(2*998*C51*100000)</f>
        <v>0</v>
      </c>
      <c r="J51" s="8">
        <f t="shared" si="49"/>
        <v>0</v>
      </c>
      <c r="K51" s="8">
        <f t="shared" si="49"/>
        <v>0</v>
      </c>
      <c r="L51" s="8">
        <f t="shared" si="49"/>
        <v>0</v>
      </c>
      <c r="M51" s="8">
        <f t="shared" si="49"/>
        <v>0</v>
      </c>
    </row>
    <row r="52" spans="1:13">
      <c r="A52" s="1" t="str">
        <f>'A3-999-92-16-7565-0-0'!A52</f>
        <v>048</v>
      </c>
      <c r="B52" s="4">
        <v>28</v>
      </c>
      <c r="C52" s="4">
        <v>7.7278688518500003</v>
      </c>
      <c r="D52" s="4">
        <v>9.8805373744500002</v>
      </c>
      <c r="E52" s="4">
        <v>12.390815604675</v>
      </c>
      <c r="F52" s="4">
        <v>15.776885810962501</v>
      </c>
      <c r="G52" s="4">
        <v>19.4728840987875</v>
      </c>
      <c r="I52" s="8">
        <f t="shared" ref="I52:M52" si="50">SQRT(2*998*C52*100000)</f>
        <v>39274.452546525201</v>
      </c>
      <c r="J52" s="8">
        <f t="shared" si="50"/>
        <v>44408.95472694916</v>
      </c>
      <c r="K52" s="8">
        <f t="shared" si="50"/>
        <v>49731.346198279512</v>
      </c>
      <c r="L52" s="8">
        <f t="shared" si="50"/>
        <v>56116.543085511912</v>
      </c>
      <c r="M52" s="8">
        <f t="shared" si="50"/>
        <v>62344.106907694048</v>
      </c>
    </row>
    <row r="53" spans="1:13">
      <c r="A53" s="1" t="str">
        <f>'A3-999-92-16-7565-0-0'!A53</f>
        <v>049</v>
      </c>
      <c r="B53" s="4">
        <v>29</v>
      </c>
      <c r="C53" s="4">
        <v>6.8128097713875002</v>
      </c>
      <c r="D53" s="4">
        <v>9.9394380310500008</v>
      </c>
      <c r="E53" s="4">
        <v>11.536059435225001</v>
      </c>
      <c r="F53" s="4">
        <v>15.049046106</v>
      </c>
      <c r="G53" s="4">
        <v>19.0157053709625</v>
      </c>
      <c r="I53" s="8">
        <f t="shared" ref="I53:M53" si="51">SQRT(2*998*C53*100000)</f>
        <v>36875.96548388862</v>
      </c>
      <c r="J53" s="8">
        <f t="shared" si="51"/>
        <v>44541.125165374753</v>
      </c>
      <c r="K53" s="8">
        <f t="shared" si="51"/>
        <v>47985.388018342732</v>
      </c>
      <c r="L53" s="8">
        <f t="shared" si="51"/>
        <v>54806.839014466066</v>
      </c>
      <c r="M53" s="8">
        <f t="shared" si="51"/>
        <v>61607.911765000725</v>
      </c>
    </row>
    <row r="54" spans="1:13">
      <c r="A54" s="1" t="str">
        <f>'A3-999-92-16-7565-0-0'!A54</f>
        <v>050</v>
      </c>
      <c r="B54" s="4">
        <v>30</v>
      </c>
      <c r="C54" s="4"/>
      <c r="D54" s="4"/>
      <c r="E54" s="4"/>
      <c r="F54" s="4"/>
      <c r="G54" s="4"/>
      <c r="I54" s="8">
        <f t="shared" ref="I54:M54" si="52">SQRT(2*998*C54*100000)</f>
        <v>0</v>
      </c>
      <c r="J54" s="8">
        <f t="shared" si="52"/>
        <v>0</v>
      </c>
      <c r="K54" s="8">
        <f t="shared" si="52"/>
        <v>0</v>
      </c>
      <c r="L54" s="8">
        <f t="shared" si="52"/>
        <v>0</v>
      </c>
      <c r="M54" s="8">
        <f t="shared" si="52"/>
        <v>0</v>
      </c>
    </row>
    <row r="55" spans="1:13">
      <c r="A55" s="1" t="str">
        <f>'A3-999-92-16-7565-0-0'!A55</f>
        <v>051</v>
      </c>
      <c r="B55" s="4">
        <v>31</v>
      </c>
      <c r="C55" s="4">
        <v>6.569495243325</v>
      </c>
      <c r="D55" s="4">
        <v>9.0531276540750003</v>
      </c>
      <c r="E55" s="4">
        <v>12.519134323575001</v>
      </c>
      <c r="F55" s="4">
        <v>14.69984992485</v>
      </c>
      <c r="G55" s="4">
        <v>18.733123738500002</v>
      </c>
      <c r="I55" s="8">
        <f t="shared" ref="I55:M55" si="53">SQRT(2*998*C55*100000)</f>
        <v>36211.479541267989</v>
      </c>
      <c r="J55" s="8">
        <f t="shared" si="53"/>
        <v>42508.872953224367</v>
      </c>
      <c r="K55" s="8">
        <f t="shared" si="53"/>
        <v>49988.190715263641</v>
      </c>
      <c r="L55" s="8">
        <f t="shared" si="53"/>
        <v>54167.241437976692</v>
      </c>
      <c r="M55" s="8">
        <f t="shared" si="53"/>
        <v>61148.438231933615</v>
      </c>
    </row>
    <row r="56" spans="1:13">
      <c r="A56" s="1" t="str">
        <f>'A3-999-92-16-7565-0-0'!A56</f>
        <v>052</v>
      </c>
      <c r="B56" s="4">
        <v>32</v>
      </c>
      <c r="C56" s="4"/>
      <c r="D56" s="4"/>
      <c r="E56" s="4"/>
      <c r="F56" s="4"/>
      <c r="G56" s="4"/>
      <c r="I56" s="8">
        <f t="shared" ref="I56:M56" si="54">SQRT(2*998*C56*100000)</f>
        <v>0</v>
      </c>
      <c r="J56" s="8">
        <f t="shared" si="54"/>
        <v>0</v>
      </c>
      <c r="K56" s="8">
        <f t="shared" si="54"/>
        <v>0</v>
      </c>
      <c r="L56" s="8">
        <f t="shared" si="54"/>
        <v>0</v>
      </c>
      <c r="M56" s="8">
        <f t="shared" si="54"/>
        <v>0</v>
      </c>
    </row>
    <row r="57" spans="1:13">
      <c r="A57" s="1" t="str">
        <f>'A3-999-92-16-7565-0-0'!A57</f>
        <v>053</v>
      </c>
      <c r="B57" s="4">
        <v>33</v>
      </c>
      <c r="C57" s="4">
        <v>6.7370800714124996</v>
      </c>
      <c r="D57" s="4">
        <v>9.4457967076500005</v>
      </c>
      <c r="E57" s="4">
        <v>12.347340741825001</v>
      </c>
      <c r="F57" s="4">
        <v>15.680120304375</v>
      </c>
      <c r="G57" s="4">
        <v>19.241490226050001</v>
      </c>
      <c r="I57" s="8">
        <f t="shared" ref="I57:M57" si="55">SQRT(2*998*C57*100000)</f>
        <v>36670.440169896174</v>
      </c>
      <c r="J57" s="8">
        <f t="shared" si="55"/>
        <v>43420.974457592958</v>
      </c>
      <c r="K57" s="8">
        <f t="shared" si="55"/>
        <v>49644.024938236726</v>
      </c>
      <c r="L57" s="8">
        <f t="shared" si="55"/>
        <v>55944.186585857606</v>
      </c>
      <c r="M57" s="8">
        <f t="shared" si="55"/>
        <v>61972.586271024549</v>
      </c>
    </row>
    <row r="58" spans="1:13">
      <c r="A58" s="1" t="str">
        <f>'A3-999-92-16-7565-0-0'!A58</f>
        <v>054</v>
      </c>
      <c r="B58" s="4">
        <v>34</v>
      </c>
      <c r="C58" s="4">
        <v>6.3121561807125</v>
      </c>
      <c r="D58" s="4">
        <v>8.9009686197374993</v>
      </c>
      <c r="E58" s="4">
        <v>11.9097955662</v>
      </c>
      <c r="F58" s="4">
        <v>14.9642012547375</v>
      </c>
      <c r="G58" s="4">
        <v>19.076008281975</v>
      </c>
      <c r="I58" s="8">
        <f t="shared" ref="I58:M58" si="56">SQRT(2*998*C58*100000)</f>
        <v>35495.159862581473</v>
      </c>
      <c r="J58" s="8">
        <f t="shared" si="56"/>
        <v>42150.12854665576</v>
      </c>
      <c r="K58" s="8">
        <f t="shared" si="56"/>
        <v>48756.488747791511</v>
      </c>
      <c r="L58" s="8">
        <f t="shared" si="56"/>
        <v>54652.123201625065</v>
      </c>
      <c r="M58" s="8">
        <f t="shared" si="56"/>
        <v>61705.52044251965</v>
      </c>
    </row>
    <row r="59" spans="1:13">
      <c r="A59" s="1" t="str">
        <f>'A3-999-92-16-7565-0-0'!A59</f>
        <v>055</v>
      </c>
      <c r="B59" s="4">
        <v>35</v>
      </c>
      <c r="C59" s="4">
        <v>6.8282355651374997</v>
      </c>
      <c r="D59" s="4">
        <v>9.5846328322499996</v>
      </c>
      <c r="E59" s="4">
        <v>12.351548500274999</v>
      </c>
      <c r="F59" s="4">
        <v>15.870845813512499</v>
      </c>
      <c r="G59" s="4">
        <v>19.590685411987501</v>
      </c>
      <c r="I59" s="8">
        <f t="shared" ref="I59:M59" si="57">SQRT(2*998*C59*100000)</f>
        <v>36917.689781477995</v>
      </c>
      <c r="J59" s="8">
        <f t="shared" si="57"/>
        <v>43738.915319393782</v>
      </c>
      <c r="K59" s="8">
        <f t="shared" si="57"/>
        <v>49652.483126777151</v>
      </c>
      <c r="L59" s="8">
        <f t="shared" si="57"/>
        <v>56283.397413243409</v>
      </c>
      <c r="M59" s="8">
        <f t="shared" si="57"/>
        <v>62532.398068782757</v>
      </c>
    </row>
    <row r="60" spans="1:13">
      <c r="A60" s="1" t="str">
        <f>'A3-999-92-16-7565-0-0'!A60</f>
        <v>056</v>
      </c>
      <c r="B60" s="4">
        <v>36</v>
      </c>
      <c r="C60" s="4">
        <v>6.6290965295250004</v>
      </c>
      <c r="D60" s="4">
        <v>8.9991353855249994</v>
      </c>
      <c r="E60" s="4">
        <v>11.397222315412501</v>
      </c>
      <c r="F60" s="4">
        <v>15.0581612572875</v>
      </c>
      <c r="G60" s="4">
        <v>18.8754659967375</v>
      </c>
      <c r="I60" s="8">
        <f t="shared" ref="I60:M60" si="58">SQRT(2*998*C60*100000)</f>
        <v>36375.371713471053</v>
      </c>
      <c r="J60" s="8">
        <f t="shared" si="58"/>
        <v>42381.923304054872</v>
      </c>
      <c r="K60" s="8">
        <f t="shared" si="58"/>
        <v>47695.760546995531</v>
      </c>
      <c r="L60" s="8">
        <f t="shared" si="58"/>
        <v>54823.434651201715</v>
      </c>
      <c r="M60" s="8">
        <f t="shared" si="58"/>
        <v>61380.314539344006</v>
      </c>
    </row>
    <row r="61" spans="1:13">
      <c r="A61" s="1" t="str">
        <f>'A3-999-92-16-7565-0-0'!A61</f>
        <v>057</v>
      </c>
      <c r="B61" s="4">
        <v>37</v>
      </c>
      <c r="C61" s="4">
        <v>6.8745149368125</v>
      </c>
      <c r="D61" s="4">
        <v>9.6757893211874997</v>
      </c>
      <c r="E61" s="4">
        <v>12.173445271275</v>
      </c>
      <c r="F61" s="4">
        <v>15.248185141612501</v>
      </c>
      <c r="G61" s="4">
        <v>19.457458305037498</v>
      </c>
      <c r="I61" s="8">
        <f t="shared" ref="I61:M61" si="59">SQRT(2*998*C61*100000)</f>
        <v>37042.586051567392</v>
      </c>
      <c r="J61" s="8">
        <f t="shared" si="59"/>
        <v>43946.41678805025</v>
      </c>
      <c r="K61" s="8">
        <f t="shared" si="59"/>
        <v>49293.201114824042</v>
      </c>
      <c r="L61" s="8">
        <f t="shared" si="59"/>
        <v>55168.267638796264</v>
      </c>
      <c r="M61" s="8">
        <f t="shared" si="59"/>
        <v>62319.408515208845</v>
      </c>
    </row>
    <row r="62" spans="1:13">
      <c r="A62" s="1" t="str">
        <f>'A3-999-92-16-7565-0-0'!A62</f>
        <v>058</v>
      </c>
      <c r="B62" s="4">
        <v>38</v>
      </c>
      <c r="C62" s="4">
        <v>6.9109775323875002</v>
      </c>
      <c r="D62" s="4">
        <v>9.7963941479999992</v>
      </c>
      <c r="E62" s="4">
        <v>12.791197555125001</v>
      </c>
      <c r="F62" s="4">
        <v>15.877858080787499</v>
      </c>
      <c r="G62" s="4">
        <v>19.569649605375002</v>
      </c>
      <c r="I62" s="8">
        <f t="shared" ref="I62:M62" si="60">SQRT(2*998*C62*100000)</f>
        <v>37140.693524280679</v>
      </c>
      <c r="J62" s="8">
        <f t="shared" si="60"/>
        <v>44219.455807831917</v>
      </c>
      <c r="K62" s="8">
        <f t="shared" si="60"/>
        <v>50528.43785437019</v>
      </c>
      <c r="L62" s="8">
        <f t="shared" si="60"/>
        <v>56295.829978118134</v>
      </c>
      <c r="M62" s="8">
        <f t="shared" si="60"/>
        <v>62498.81647865702</v>
      </c>
    </row>
    <row r="63" spans="1:13">
      <c r="A63" s="1" t="str">
        <f>'A3-999-92-16-7565-0-0'!A63</f>
        <v>059</v>
      </c>
      <c r="B63" s="4">
        <v>39</v>
      </c>
      <c r="C63" s="4"/>
      <c r="D63" s="4"/>
      <c r="E63" s="4"/>
      <c r="F63" s="4"/>
      <c r="G63" s="4"/>
      <c r="I63" s="8">
        <f t="shared" ref="I63:M63" si="61">SQRT(2*998*C63*100000)</f>
        <v>0</v>
      </c>
      <c r="J63" s="8">
        <f t="shared" si="61"/>
        <v>0</v>
      </c>
      <c r="K63" s="8">
        <f t="shared" si="61"/>
        <v>0</v>
      </c>
      <c r="L63" s="8">
        <f t="shared" si="61"/>
        <v>0</v>
      </c>
      <c r="M63" s="8">
        <f t="shared" si="61"/>
        <v>0</v>
      </c>
    </row>
    <row r="64" spans="1:13">
      <c r="A64" s="1" t="str">
        <f>'A3-999-92-16-7565-0-0'!A64</f>
        <v>060</v>
      </c>
      <c r="B64" s="4">
        <v>40</v>
      </c>
      <c r="C64" s="4"/>
      <c r="D64" s="4"/>
      <c r="E64" s="4"/>
      <c r="F64" s="4"/>
      <c r="G64" s="4"/>
      <c r="I64" s="8">
        <f t="shared" ref="I64:M64" si="62">SQRT(2*998*C64*100000)</f>
        <v>0</v>
      </c>
      <c r="J64" s="8">
        <f t="shared" si="62"/>
        <v>0</v>
      </c>
      <c r="K64" s="8">
        <f t="shared" si="62"/>
        <v>0</v>
      </c>
      <c r="L64" s="8">
        <f t="shared" si="62"/>
        <v>0</v>
      </c>
      <c r="M64" s="8">
        <f t="shared" si="62"/>
        <v>0</v>
      </c>
    </row>
    <row r="65" spans="1:13">
      <c r="A65" s="1" t="str">
        <f>'A3-999-92-16-7565-0-0'!A65</f>
        <v>061</v>
      </c>
      <c r="B65" s="4">
        <v>41</v>
      </c>
      <c r="C65" s="4">
        <v>8.5447621617375003</v>
      </c>
      <c r="D65" s="4">
        <v>8.9556625131000001</v>
      </c>
      <c r="E65" s="4">
        <v>11.79480075225</v>
      </c>
      <c r="F65" s="4">
        <v>14.9880425653875</v>
      </c>
      <c r="G65" s="4">
        <v>19.005889590075</v>
      </c>
      <c r="I65" s="8">
        <f t="shared" ref="I65:M65" si="63">SQRT(2*998*C65*100000)</f>
        <v>41298.117723242605</v>
      </c>
      <c r="J65" s="8">
        <f t="shared" si="63"/>
        <v>42279.43043153207</v>
      </c>
      <c r="K65" s="8">
        <f t="shared" si="63"/>
        <v>48520.534108242253</v>
      </c>
      <c r="L65" s="8">
        <f t="shared" si="63"/>
        <v>54695.642386312138</v>
      </c>
      <c r="M65" s="8">
        <f t="shared" si="63"/>
        <v>61592.008914947481</v>
      </c>
    </row>
    <row r="66" spans="1:13">
      <c r="A66" s="1" t="str">
        <f>'A3-999-92-16-7565-0-0'!A66</f>
        <v>062</v>
      </c>
      <c r="B66" s="4">
        <v>42</v>
      </c>
      <c r="C66" s="4">
        <v>8.6485389403874997</v>
      </c>
      <c r="D66" s="4">
        <v>9.5706102881249997</v>
      </c>
      <c r="E66" s="4">
        <v>12.232345927875</v>
      </c>
      <c r="F66" s="4">
        <v>15.5132371011</v>
      </c>
      <c r="G66" s="4">
        <v>19.0647892514625</v>
      </c>
      <c r="I66" s="8">
        <f t="shared" ref="I66:M66" si="64">SQRT(2*998*C66*100000)</f>
        <v>41548.145235393415</v>
      </c>
      <c r="J66" s="8">
        <f t="shared" si="64"/>
        <v>43706.908075380372</v>
      </c>
      <c r="K66" s="8">
        <f t="shared" si="64"/>
        <v>49412.308660938419</v>
      </c>
      <c r="L66" s="8">
        <f t="shared" si="64"/>
        <v>55645.683798292564</v>
      </c>
      <c r="M66" s="8">
        <f t="shared" si="64"/>
        <v>61687.372570015614</v>
      </c>
    </row>
    <row r="67" spans="1:13">
      <c r="A67" s="1" t="str">
        <f>'A3-999-92-16-7565-0-0'!A67</f>
        <v>063</v>
      </c>
      <c r="B67" s="4">
        <v>43</v>
      </c>
      <c r="C67" s="4">
        <v>7.8344511345374999</v>
      </c>
      <c r="D67" s="4">
        <v>8.9360279656875008</v>
      </c>
      <c r="E67" s="4">
        <v>12.351548500274999</v>
      </c>
      <c r="F67" s="4">
        <v>16.536279723450001</v>
      </c>
      <c r="G67" s="4">
        <v>19.593489920812502</v>
      </c>
      <c r="I67" s="8">
        <f t="shared" ref="I67:M67" si="65">SQRT(2*998*C67*100000)</f>
        <v>39544.360488616898</v>
      </c>
      <c r="J67" s="8">
        <f t="shared" si="65"/>
        <v>42233.057928016831</v>
      </c>
      <c r="K67" s="8">
        <f t="shared" si="65"/>
        <v>49652.483126777151</v>
      </c>
      <c r="L67" s="8">
        <f t="shared" si="65"/>
        <v>57451.209150031122</v>
      </c>
      <c r="M67" s="8">
        <f t="shared" si="65"/>
        <v>62536.873828119802</v>
      </c>
    </row>
    <row r="68" spans="1:13">
      <c r="A68" s="1" t="str">
        <f>'A3-999-92-16-7565-0-0'!A68</f>
        <v>064</v>
      </c>
      <c r="B68" s="4">
        <v>44</v>
      </c>
      <c r="C68" s="4">
        <v>6.6431200688625003</v>
      </c>
      <c r="D68" s="4">
        <v>8.8827373219499997</v>
      </c>
      <c r="E68" s="4">
        <v>12.044424927562501</v>
      </c>
      <c r="F68" s="4">
        <v>14.715977343412501</v>
      </c>
      <c r="G68" s="4">
        <v>18.291370804425</v>
      </c>
      <c r="I68" s="8">
        <f t="shared" ref="I68:M68" si="66">SQRT(2*998*C68*100000)</f>
        <v>36413.826573774902</v>
      </c>
      <c r="J68" s="8">
        <f t="shared" si="66"/>
        <v>42106.939682921868</v>
      </c>
      <c r="K68" s="8">
        <f t="shared" si="66"/>
        <v>49031.288128515196</v>
      </c>
      <c r="L68" s="8">
        <f t="shared" si="66"/>
        <v>54196.94712569275</v>
      </c>
      <c r="M68" s="8">
        <f t="shared" si="66"/>
        <v>60423.15460618744</v>
      </c>
    </row>
    <row r="69" spans="1:13">
      <c r="A69" s="1" t="str">
        <f>'A3-999-92-16-7565-0-0'!A69</f>
        <v>065</v>
      </c>
      <c r="B69" s="4">
        <v>45</v>
      </c>
      <c r="C69" s="4">
        <v>7.1073120591750003</v>
      </c>
      <c r="D69" s="4">
        <v>9.1982754163500005</v>
      </c>
      <c r="E69" s="4">
        <v>12.459533037375</v>
      </c>
      <c r="F69" s="4">
        <v>16.191993920775001</v>
      </c>
      <c r="G69" s="4">
        <v>18.822175352999999</v>
      </c>
      <c r="I69" s="8">
        <f t="shared" ref="I69:M69" si="67">SQRT(2*998*C69*100000)</f>
        <v>37664.565403192035</v>
      </c>
      <c r="J69" s="8">
        <f t="shared" si="67"/>
        <v>42848.287866651808</v>
      </c>
      <c r="K69" s="8">
        <f t="shared" si="67"/>
        <v>49869.056480547639</v>
      </c>
      <c r="L69" s="8">
        <f t="shared" si="67"/>
        <v>56849.995484491381</v>
      </c>
      <c r="M69" s="8">
        <f t="shared" si="67"/>
        <v>61293.606521877955</v>
      </c>
    </row>
    <row r="70" spans="1:13">
      <c r="A70" s="1" t="str">
        <f>'A3-999-92-16-7565-0-0'!A70</f>
        <v>066</v>
      </c>
      <c r="B70" s="4">
        <v>46</v>
      </c>
      <c r="C70" s="4">
        <v>6.1789300689750002</v>
      </c>
      <c r="D70" s="4">
        <v>8.5111040749875002</v>
      </c>
      <c r="E70" s="4">
        <v>11.776568459250001</v>
      </c>
      <c r="F70" s="4">
        <v>14.558910916237499</v>
      </c>
      <c r="G70" s="4">
        <v>18.418988893725</v>
      </c>
      <c r="I70" s="8">
        <f t="shared" ref="I70:M70" si="68">SQRT(2*998*C70*100000)</f>
        <v>35118.576875599756</v>
      </c>
      <c r="J70" s="8">
        <f t="shared" si="68"/>
        <v>41216.700175626691</v>
      </c>
      <c r="K70" s="8">
        <f t="shared" si="68"/>
        <v>48483.018310190841</v>
      </c>
      <c r="L70" s="8">
        <f t="shared" si="68"/>
        <v>53906.944069210644</v>
      </c>
      <c r="M70" s="8">
        <f t="shared" si="68"/>
        <v>60633.573069608145</v>
      </c>
    </row>
    <row r="71" spans="1:13">
      <c r="A71" s="1" t="str">
        <f>'A3-999-92-16-7565-0-0'!A71</f>
        <v>067</v>
      </c>
      <c r="B71" s="4">
        <v>47</v>
      </c>
      <c r="C71" s="4"/>
      <c r="D71" s="4"/>
      <c r="E71" s="4"/>
      <c r="F71" s="4"/>
      <c r="G71" s="4"/>
      <c r="I71" s="8">
        <f t="shared" ref="I71:M71" si="69">SQRT(2*998*C71*100000)</f>
        <v>0</v>
      </c>
      <c r="J71" s="8">
        <f t="shared" si="69"/>
        <v>0</v>
      </c>
      <c r="K71" s="8">
        <f t="shared" si="69"/>
        <v>0</v>
      </c>
      <c r="L71" s="8">
        <f t="shared" si="69"/>
        <v>0</v>
      </c>
      <c r="M71" s="8">
        <f t="shared" si="69"/>
        <v>0</v>
      </c>
    </row>
    <row r="72" spans="1:13">
      <c r="A72" s="1" t="str">
        <f>'A3-999-92-16-7565-0-0'!A72</f>
        <v>068</v>
      </c>
      <c r="B72" s="4">
        <v>48</v>
      </c>
      <c r="C72" s="4">
        <v>7.6339088493</v>
      </c>
      <c r="D72" s="4">
        <v>9.501892855425</v>
      </c>
      <c r="E72" s="4">
        <v>11.888759759587501</v>
      </c>
      <c r="F72" s="4">
        <v>15.3561686835</v>
      </c>
      <c r="G72" s="4">
        <v>18.8530279357125</v>
      </c>
      <c r="I72" s="8">
        <f t="shared" ref="I72:M72" si="70">SQRT(2*998*C72*100000)</f>
        <v>39034.961333659347</v>
      </c>
      <c r="J72" s="8">
        <f t="shared" si="70"/>
        <v>43549.716577066611</v>
      </c>
      <c r="K72" s="8">
        <f t="shared" si="70"/>
        <v>48713.411377295939</v>
      </c>
      <c r="L72" s="8">
        <f t="shared" si="70"/>
        <v>55363.266424829017</v>
      </c>
      <c r="M72" s="8">
        <f t="shared" si="70"/>
        <v>61343.821008869469</v>
      </c>
    </row>
    <row r="73" spans="1:13">
      <c r="A73" s="1" t="str">
        <f>'A3-999-92-16-7565-0-0'!A73</f>
        <v>069</v>
      </c>
      <c r="B73" s="4">
        <v>49</v>
      </c>
      <c r="C73" s="4">
        <v>7.1599020733124998</v>
      </c>
      <c r="D73" s="4">
        <v>8.9458457370000009</v>
      </c>
      <c r="E73" s="4">
        <v>12.657269818574999</v>
      </c>
      <c r="F73" s="4">
        <v>15.80493388485</v>
      </c>
      <c r="G73" s="4">
        <v>19.847322849787499</v>
      </c>
      <c r="I73" s="8">
        <f t="shared" ref="I73:M73" si="71">SQRT(2*998*C73*100000)</f>
        <v>37803.65661987177</v>
      </c>
      <c r="J73" s="8">
        <f t="shared" si="71"/>
        <v>42256.251716227744</v>
      </c>
      <c r="K73" s="8">
        <f t="shared" si="71"/>
        <v>50263.217722182984</v>
      </c>
      <c r="L73" s="8">
        <f t="shared" si="71"/>
        <v>56166.402799325326</v>
      </c>
      <c r="M73" s="8">
        <f t="shared" si="71"/>
        <v>62940.65173492871</v>
      </c>
    </row>
    <row r="74" spans="1:13">
      <c r="A74" s="1" t="str">
        <f>'A3-999-92-16-7565-0-0'!A74</f>
        <v>070</v>
      </c>
      <c r="B74" s="4">
        <v>50</v>
      </c>
      <c r="C74" s="4">
        <v>7.7657337018375001</v>
      </c>
      <c r="D74" s="4">
        <v>9.6884106061124999</v>
      </c>
      <c r="E74" s="4">
        <v>11.53886394405</v>
      </c>
      <c r="F74" s="4">
        <v>15.131787078037499</v>
      </c>
      <c r="G74" s="4">
        <v>18.830589874687501</v>
      </c>
      <c r="I74" s="8">
        <f t="shared" ref="I74:M74" si="72">SQRT(2*998*C74*100000)</f>
        <v>39370.553042683627</v>
      </c>
      <c r="J74" s="8">
        <f t="shared" si="72"/>
        <v>43975.069721150583</v>
      </c>
      <c r="K74" s="8">
        <f t="shared" si="72"/>
        <v>47991.220480754389</v>
      </c>
      <c r="L74" s="8">
        <f t="shared" si="72"/>
        <v>54957.298885373588</v>
      </c>
      <c r="M74" s="8">
        <f t="shared" si="72"/>
        <v>61307.305755412424</v>
      </c>
    </row>
    <row r="75" spans="1:13">
      <c r="A75" s="1" t="str">
        <f>'A3-999-92-16-7565-0-0'!A75</f>
        <v>071</v>
      </c>
      <c r="B75" s="4">
        <v>51</v>
      </c>
      <c r="C75" s="4">
        <v>7.89475404555</v>
      </c>
      <c r="D75" s="4">
        <v>10.746513569625</v>
      </c>
      <c r="E75" s="4">
        <v>12.543676263825001</v>
      </c>
      <c r="F75" s="4">
        <v>15.6773167907625</v>
      </c>
      <c r="G75" s="4">
        <v>20.019115436324999</v>
      </c>
      <c r="I75" s="8">
        <f t="shared" ref="I75:M75" si="73">SQRT(2*998*C75*100000)</f>
        <v>39696.258104408029</v>
      </c>
      <c r="J75" s="8">
        <f t="shared" si="73"/>
        <v>46314.189062285761</v>
      </c>
      <c r="K75" s="8">
        <f t="shared" si="73"/>
        <v>50037.164010957596</v>
      </c>
      <c r="L75" s="8">
        <f t="shared" si="73"/>
        <v>55939.185115947075</v>
      </c>
      <c r="M75" s="8">
        <f t="shared" si="73"/>
        <v>63212.462703888297</v>
      </c>
    </row>
    <row r="76" spans="1:13">
      <c r="A76" s="1" t="str">
        <f>'A3-999-92-16-7565-0-0'!A76</f>
        <v>072</v>
      </c>
      <c r="B76" s="4">
        <v>52</v>
      </c>
      <c r="C76" s="4">
        <v>6.7945794688124996</v>
      </c>
      <c r="D76" s="4">
        <v>10.375581947475</v>
      </c>
      <c r="E76" s="4">
        <v>11.649652989974999</v>
      </c>
      <c r="F76" s="4">
        <v>15.565125490425</v>
      </c>
      <c r="G76" s="4">
        <v>18.989060546699999</v>
      </c>
      <c r="I76" s="8">
        <f t="shared" ref="I76:M76" si="74">SQRT(2*998*C76*100000)</f>
        <v>36826.59449331386</v>
      </c>
      <c r="J76" s="8">
        <f t="shared" si="74"/>
        <v>45507.869173539752</v>
      </c>
      <c r="K76" s="8">
        <f t="shared" si="74"/>
        <v>48221.061133067262</v>
      </c>
      <c r="L76" s="8">
        <f t="shared" si="74"/>
        <v>55738.667439120123</v>
      </c>
      <c r="M76" s="8">
        <f t="shared" si="74"/>
        <v>61564.734102579539</v>
      </c>
    </row>
    <row r="77" spans="1:13">
      <c r="A77" s="1" t="str">
        <f>'A3-999-92-16-7565-0-0'!A77</f>
        <v>073</v>
      </c>
      <c r="B77" s="4">
        <v>53</v>
      </c>
      <c r="C77" s="4">
        <v>8.6695737517874996</v>
      </c>
      <c r="D77" s="4">
        <v>9.8370635068125001</v>
      </c>
      <c r="E77" s="4">
        <v>12.8024165856375</v>
      </c>
      <c r="F77" s="4">
        <v>16.760662324125001</v>
      </c>
      <c r="G77" s="4">
        <v>19.752661222425001</v>
      </c>
      <c r="I77" s="8">
        <f t="shared" ref="I77:M77" si="75">SQRT(2*998*C77*100000)</f>
        <v>41598.640853479636</v>
      </c>
      <c r="J77" s="8">
        <f t="shared" si="75"/>
        <v>44311.148438736891</v>
      </c>
      <c r="K77" s="8">
        <f t="shared" si="75"/>
        <v>50550.591989542962</v>
      </c>
      <c r="L77" s="8">
        <f t="shared" si="75"/>
        <v>57839.676692520938</v>
      </c>
      <c r="M77" s="8">
        <f t="shared" si="75"/>
        <v>62790.374899311042</v>
      </c>
    </row>
    <row r="78" spans="1:13">
      <c r="A78" s="1" t="str">
        <f>'A3-999-92-16-7565-0-0'!A78</f>
        <v>074</v>
      </c>
      <c r="B78" s="4">
        <v>54</v>
      </c>
      <c r="C78" s="4"/>
      <c r="D78" s="4"/>
      <c r="E78" s="4"/>
      <c r="F78" s="4"/>
      <c r="G78" s="4"/>
      <c r="I78" s="8">
        <f t="shared" ref="I78:M78" si="76">SQRT(2*998*C78*100000)</f>
        <v>0</v>
      </c>
      <c r="J78" s="8">
        <f t="shared" si="76"/>
        <v>0</v>
      </c>
      <c r="K78" s="8">
        <f t="shared" si="76"/>
        <v>0</v>
      </c>
      <c r="L78" s="8">
        <f t="shared" si="76"/>
        <v>0</v>
      </c>
      <c r="M78" s="8">
        <f t="shared" si="76"/>
        <v>0</v>
      </c>
    </row>
    <row r="79" spans="1:13">
      <c r="A79" s="1" t="str">
        <f>'A3-999-92-16-7565-0-0'!A79</f>
        <v>075</v>
      </c>
      <c r="B79" s="4">
        <v>55</v>
      </c>
      <c r="C79" s="4"/>
      <c r="D79" s="4"/>
      <c r="E79" s="4"/>
      <c r="F79" s="4"/>
      <c r="G79" s="4"/>
      <c r="I79" s="8">
        <f t="shared" ref="I79:M79" si="77">SQRT(2*998*C79*100000)</f>
        <v>0</v>
      </c>
      <c r="J79" s="8">
        <f t="shared" si="77"/>
        <v>0</v>
      </c>
      <c r="K79" s="8">
        <f t="shared" si="77"/>
        <v>0</v>
      </c>
      <c r="L79" s="8">
        <f t="shared" si="77"/>
        <v>0</v>
      </c>
      <c r="M79" s="8">
        <f t="shared" si="77"/>
        <v>0</v>
      </c>
    </row>
    <row r="80" spans="1:13">
      <c r="A80" s="1" t="str">
        <f>'A3-999-92-16-7565-0-0'!A80</f>
        <v>076</v>
      </c>
      <c r="B80" s="4">
        <v>56</v>
      </c>
      <c r="C80" s="4">
        <v>7.5027856215749997</v>
      </c>
      <c r="D80" s="4">
        <v>10.100011587075</v>
      </c>
      <c r="E80" s="4">
        <v>12.247071092024999</v>
      </c>
      <c r="F80" s="4">
        <v>15.215228679675</v>
      </c>
      <c r="G80" s="4">
        <v>18.834096008325002</v>
      </c>
      <c r="I80" s="8">
        <f t="shared" ref="I80:M80" si="78">SQRT(2*998*C80*100000)</f>
        <v>38698.268825186089</v>
      </c>
      <c r="J80" s="8">
        <f t="shared" si="78"/>
        <v>44899.468958776895</v>
      </c>
      <c r="K80" s="8">
        <f t="shared" si="78"/>
        <v>49442.040714033945</v>
      </c>
      <c r="L80" s="8">
        <f t="shared" si="78"/>
        <v>55108.616789601336</v>
      </c>
      <c r="M80" s="8">
        <f t="shared" si="78"/>
        <v>61313.013001007137</v>
      </c>
    </row>
    <row r="81" spans="1:13">
      <c r="A81" s="1" t="str">
        <f>'A3-999-92-16-7565-0-0'!A81</f>
        <v>077</v>
      </c>
      <c r="B81" s="4">
        <v>57</v>
      </c>
      <c r="C81" s="4">
        <v>7.2678856152</v>
      </c>
      <c r="D81" s="4">
        <v>9.2992466909624998</v>
      </c>
      <c r="E81" s="4">
        <v>12.050034940425</v>
      </c>
      <c r="F81" s="4">
        <v>15.0532528692375</v>
      </c>
      <c r="G81" s="4">
        <v>18.654589529700001</v>
      </c>
      <c r="I81" s="8">
        <f t="shared" ref="I81:M81" si="79">SQRT(2*998*C81*100000)</f>
        <v>38087.661634628079</v>
      </c>
      <c r="J81" s="8">
        <f t="shared" si="79"/>
        <v>43082.823021665085</v>
      </c>
      <c r="K81" s="8">
        <f t="shared" si="79"/>
        <v>49042.705615706298</v>
      </c>
      <c r="L81" s="8">
        <f t="shared" si="79"/>
        <v>54814.498745311947</v>
      </c>
      <c r="M81" s="8">
        <f t="shared" si="79"/>
        <v>61020.128401439149</v>
      </c>
    </row>
    <row r="82" spans="1:13">
      <c r="A82" s="1" t="str">
        <f>'A3-999-92-16-7565-0-0'!A82</f>
        <v>078</v>
      </c>
      <c r="B82" s="4">
        <v>58</v>
      </c>
      <c r="C82" s="4"/>
      <c r="D82" s="4"/>
      <c r="E82" s="4"/>
      <c r="F82" s="4"/>
      <c r="G82" s="4"/>
      <c r="I82" s="8">
        <f t="shared" ref="I82:M82" si="80">SQRT(2*998*C82*100000)</f>
        <v>0</v>
      </c>
      <c r="J82" s="8">
        <f t="shared" si="80"/>
        <v>0</v>
      </c>
      <c r="K82" s="8">
        <f t="shared" si="80"/>
        <v>0</v>
      </c>
      <c r="L82" s="8">
        <f t="shared" si="80"/>
        <v>0</v>
      </c>
      <c r="M82" s="8">
        <f t="shared" si="80"/>
        <v>0</v>
      </c>
    </row>
    <row r="83" spans="1:13">
      <c r="A83" s="1" t="str">
        <f>'A3-999-92-16-7565-0-0'!A83</f>
        <v>079</v>
      </c>
      <c r="B83" s="4">
        <v>59</v>
      </c>
      <c r="C83" s="4"/>
      <c r="D83" s="4"/>
      <c r="E83" s="4"/>
      <c r="F83" s="4"/>
      <c r="G83" s="4"/>
      <c r="I83" s="8">
        <f t="shared" ref="I83:M83" si="81">SQRT(2*998*C83*100000)</f>
        <v>0</v>
      </c>
      <c r="J83" s="8">
        <f t="shared" si="81"/>
        <v>0</v>
      </c>
      <c r="K83" s="8">
        <f t="shared" si="81"/>
        <v>0</v>
      </c>
      <c r="L83" s="8">
        <f t="shared" si="81"/>
        <v>0</v>
      </c>
      <c r="M83" s="8">
        <f t="shared" si="81"/>
        <v>0</v>
      </c>
    </row>
    <row r="84" spans="1:13">
      <c r="A84" s="1" t="str">
        <f>'A3-999-92-16-7565-0-0'!A84</f>
        <v>080</v>
      </c>
      <c r="B84" s="4">
        <v>60</v>
      </c>
      <c r="C84" s="4">
        <v>7.0175598150749998</v>
      </c>
      <c r="D84" s="4">
        <v>9.5243309164499994</v>
      </c>
      <c r="E84" s="4">
        <v>12.61519820535</v>
      </c>
      <c r="F84" s="4">
        <v>15.40946032245</v>
      </c>
      <c r="G84" s="4">
        <v>19.249904747737499</v>
      </c>
      <c r="I84" s="8">
        <f t="shared" ref="I84:M84" si="82">SQRT(2*998*C84*100000)</f>
        <v>37425.992827030917</v>
      </c>
      <c r="J84" s="8">
        <f t="shared" si="82"/>
        <v>43601.106074541502</v>
      </c>
      <c r="K84" s="8">
        <f t="shared" si="82"/>
        <v>50179.613009546614</v>
      </c>
      <c r="L84" s="8">
        <f t="shared" si="82"/>
        <v>55459.248826151801</v>
      </c>
      <c r="M84" s="8">
        <f t="shared" si="82"/>
        <v>61986.135446956236</v>
      </c>
    </row>
    <row r="85" spans="1:13">
      <c r="A85" s="1" t="str">
        <f>'A3-999-92-16-7565-0-0'!A85</f>
        <v>081</v>
      </c>
      <c r="B85" s="4">
        <v>61</v>
      </c>
      <c r="C85" s="4">
        <v>6.5133999999999999</v>
      </c>
      <c r="D85" s="4">
        <v>9.3644590000000001</v>
      </c>
      <c r="E85" s="4">
        <v>11.84178</v>
      </c>
      <c r="F85" s="4">
        <v>15.3162</v>
      </c>
      <c r="G85" s="4">
        <v>19.21134</v>
      </c>
      <c r="I85" s="8">
        <f t="shared" ref="I85:M85" si="83">SQRT(2*998*C85*100000)</f>
        <v>36056.547810349235</v>
      </c>
      <c r="J85" s="8">
        <f t="shared" si="83"/>
        <v>43233.621365784296</v>
      </c>
      <c r="K85" s="8">
        <f t="shared" si="83"/>
        <v>48617.067867159574</v>
      </c>
      <c r="L85" s="8">
        <f t="shared" si="83"/>
        <v>55291.170362002646</v>
      </c>
      <c r="M85" s="8">
        <f t="shared" si="83"/>
        <v>61924.013629608991</v>
      </c>
    </row>
    <row r="86" spans="1:13">
      <c r="A86" s="1" t="str">
        <f>'A3-999-92-16-7565-0-0'!A86</f>
        <v>082</v>
      </c>
      <c r="B86" s="4">
        <v>62</v>
      </c>
      <c r="C86" s="4">
        <v>7.1767300000000001</v>
      </c>
      <c r="D86" s="4">
        <v>8.7929840000000006</v>
      </c>
      <c r="E86" s="4">
        <v>11.99394</v>
      </c>
      <c r="F86" s="4">
        <v>14.77909</v>
      </c>
      <c r="G86" s="4">
        <v>18.719799999999999</v>
      </c>
      <c r="I86" s="8">
        <f t="shared" ref="I86:M86" si="84">SQRT(2*998*C86*100000)</f>
        <v>37848.055537900487</v>
      </c>
      <c r="J86" s="8">
        <f t="shared" si="84"/>
        <v>41893.67024265122</v>
      </c>
      <c r="K86" s="8">
        <f t="shared" si="84"/>
        <v>48928.421433763833</v>
      </c>
      <c r="L86" s="8">
        <f t="shared" si="84"/>
        <v>54313.040459911652</v>
      </c>
      <c r="M86" s="8">
        <f t="shared" si="84"/>
        <v>61126.688770127243</v>
      </c>
    </row>
    <row r="87" spans="1:13">
      <c r="A87" s="1" t="str">
        <f>'A3-999-92-16-7565-0-0'!A87</f>
        <v>083</v>
      </c>
      <c r="B87" s="4">
        <v>63</v>
      </c>
      <c r="C87" s="4">
        <v>6.6950089999999998</v>
      </c>
      <c r="D87" s="4">
        <v>9.5131119999999996</v>
      </c>
      <c r="E87" s="4">
        <v>12.23235</v>
      </c>
      <c r="F87" s="4">
        <v>15.61421</v>
      </c>
      <c r="G87" s="4">
        <v>19.728120000000001</v>
      </c>
      <c r="I87" s="8">
        <f t="shared" ref="I87:M87" si="85">SQRT(2*998*C87*100000)</f>
        <v>36555.762834332978</v>
      </c>
      <c r="J87" s="8">
        <f t="shared" si="85"/>
        <v>43575.419162642604</v>
      </c>
      <c r="K87" s="8">
        <f t="shared" si="85"/>
        <v>49412.316885570137</v>
      </c>
      <c r="L87" s="8">
        <f t="shared" si="85"/>
        <v>55826.484001771059</v>
      </c>
      <c r="M87" s="8">
        <f t="shared" si="85"/>
        <v>62751.356574977726</v>
      </c>
    </row>
    <row r="88" spans="1:13">
      <c r="A88" s="1" t="str">
        <f>'A3-999-92-16-7565-0-0'!A88</f>
        <v>084</v>
      </c>
      <c r="B88" s="4">
        <v>64</v>
      </c>
      <c r="C88" s="4"/>
      <c r="D88" s="4"/>
      <c r="E88" s="4"/>
      <c r="F88" s="4"/>
      <c r="G88" s="4"/>
      <c r="I88" s="8">
        <f t="shared" ref="I88:M88" si="86">SQRT(2*998*C88*100000)</f>
        <v>0</v>
      </c>
      <c r="J88" s="8">
        <f t="shared" si="86"/>
        <v>0</v>
      </c>
      <c r="K88" s="8">
        <f t="shared" si="86"/>
        <v>0</v>
      </c>
      <c r="L88" s="8">
        <f t="shared" si="86"/>
        <v>0</v>
      </c>
      <c r="M88" s="8">
        <f t="shared" si="86"/>
        <v>0</v>
      </c>
    </row>
    <row r="89" spans="1:13">
      <c r="A89" s="1" t="str">
        <f>'A3-999-92-16-7565-0-0'!A89</f>
        <v>085</v>
      </c>
      <c r="B89" s="4">
        <v>65</v>
      </c>
      <c r="C89" s="4">
        <v>6.5449529999999996</v>
      </c>
      <c r="D89" s="4">
        <v>9.1772390000000001</v>
      </c>
      <c r="E89" s="4">
        <v>11.335520000000001</v>
      </c>
      <c r="F89" s="4">
        <v>14.83939</v>
      </c>
      <c r="G89" s="4">
        <v>19.631350000000001</v>
      </c>
      <c r="I89" s="8">
        <f t="shared" ref="I89:M89" si="87">SQRT(2*998*C89*100000)</f>
        <v>36143.777041144996</v>
      </c>
      <c r="J89" s="8">
        <f t="shared" si="87"/>
        <v>42799.262895521926</v>
      </c>
      <c r="K89" s="8">
        <f t="shared" si="87"/>
        <v>47566.477607659785</v>
      </c>
      <c r="L89" s="8">
        <f t="shared" si="87"/>
        <v>54423.728685197602</v>
      </c>
      <c r="M89" s="8">
        <f t="shared" si="87"/>
        <v>62597.263997717986</v>
      </c>
    </row>
    <row r="90" spans="1:13">
      <c r="A90" s="1" t="str">
        <f>'A3-999-92-16-7565-0-0'!A90</f>
        <v>086</v>
      </c>
      <c r="B90" s="4">
        <v>66</v>
      </c>
      <c r="C90" s="4">
        <v>7.8288409999999997</v>
      </c>
      <c r="D90" s="4">
        <v>9.2137010000000004</v>
      </c>
      <c r="E90" s="4">
        <v>13.269410000000001</v>
      </c>
      <c r="F90" s="4">
        <v>15.946569999999999</v>
      </c>
      <c r="G90" s="4">
        <v>20.19021</v>
      </c>
      <c r="I90" s="8">
        <f t="shared" ref="I90:M90" si="88">SQRT(2*998*C90*100000)</f>
        <v>39530.199387303881</v>
      </c>
      <c r="J90" s="8">
        <f t="shared" si="88"/>
        <v>42884.201282057242</v>
      </c>
      <c r="K90" s="8">
        <f t="shared" si="88"/>
        <v>51464.300597598718</v>
      </c>
      <c r="L90" s="8">
        <f t="shared" si="88"/>
        <v>56417.509445206815</v>
      </c>
      <c r="M90" s="8">
        <f t="shared" si="88"/>
        <v>63482.012538986193</v>
      </c>
    </row>
    <row r="91" spans="1:13">
      <c r="A91" s="1" t="str">
        <f>'A3-999-92-16-7565-0-0'!A91</f>
        <v>087</v>
      </c>
      <c r="B91" s="4">
        <v>67</v>
      </c>
      <c r="C91" s="4">
        <v>7.1753270000000002</v>
      </c>
      <c r="D91" s="4">
        <v>8.8518849999999993</v>
      </c>
      <c r="E91" s="4">
        <v>12.72949</v>
      </c>
      <c r="F91" s="4">
        <v>15.98865</v>
      </c>
      <c r="G91" s="4">
        <v>19.259720000000002</v>
      </c>
      <c r="I91" s="8">
        <f t="shared" ref="I91:M91" si="89">SQRT(2*998*C91*100000)</f>
        <v>37844.35584337511</v>
      </c>
      <c r="J91" s="8">
        <f t="shared" si="89"/>
        <v>42033.751272043279</v>
      </c>
      <c r="K91" s="8">
        <f t="shared" si="89"/>
        <v>50406.410346304168</v>
      </c>
      <c r="L91" s="8">
        <f t="shared" si="89"/>
        <v>56491.898003165021</v>
      </c>
      <c r="M91" s="8">
        <f t="shared" si="89"/>
        <v>62001.936356859049</v>
      </c>
    </row>
    <row r="92" spans="1:13">
      <c r="A92" s="1" t="str">
        <f>'A3-999-92-16-7565-0-0'!A92</f>
        <v>088</v>
      </c>
      <c r="B92" s="4">
        <v>68</v>
      </c>
      <c r="C92" s="4">
        <v>7.262276</v>
      </c>
      <c r="D92" s="4">
        <v>8.9724909999999998</v>
      </c>
      <c r="E92" s="4">
        <v>12.061249999999999</v>
      </c>
      <c r="F92" s="4">
        <v>15.848409999999999</v>
      </c>
      <c r="G92" s="4">
        <v>19.042349999999999</v>
      </c>
      <c r="I92" s="8">
        <f t="shared" ref="I92:M92" si="90">SQRT(2*998*C92*100000)</f>
        <v>38072.960084553444</v>
      </c>
      <c r="J92" s="8">
        <f t="shared" si="90"/>
        <v>42319.135194377493</v>
      </c>
      <c r="K92" s="8">
        <f t="shared" si="90"/>
        <v>49065.522518363134</v>
      </c>
      <c r="L92" s="8">
        <f t="shared" si="90"/>
        <v>56243.600844896122</v>
      </c>
      <c r="M92" s="8">
        <f t="shared" si="90"/>
        <v>61651.058871685244</v>
      </c>
    </row>
    <row r="93" spans="1:13">
      <c r="A93" s="1" t="str">
        <f>'A3-999-92-16-7565-0-0'!A93</f>
        <v>089</v>
      </c>
      <c r="B93" s="4">
        <v>69</v>
      </c>
      <c r="C93" s="4">
        <v>7.5918369999999999</v>
      </c>
      <c r="D93" s="4">
        <v>8.8490800000000007</v>
      </c>
      <c r="E93" s="4">
        <v>11.998150000000001</v>
      </c>
      <c r="F93" s="4">
        <v>15.818960000000001</v>
      </c>
      <c r="G93" s="4">
        <v>19.05217</v>
      </c>
      <c r="I93" s="8">
        <f t="shared" ref="I93:M93" si="91">SQRT(2*998*C93*100000)</f>
        <v>38927.248364095809</v>
      </c>
      <c r="J93" s="8">
        <f t="shared" si="91"/>
        <v>42027.090881953751</v>
      </c>
      <c r="K93" s="8">
        <f t="shared" si="91"/>
        <v>48937.007877474491</v>
      </c>
      <c r="L93" s="8">
        <f t="shared" si="91"/>
        <v>56191.319756702636</v>
      </c>
      <c r="M93" s="8">
        <f t="shared" si="91"/>
        <v>61666.953321856272</v>
      </c>
    </row>
    <row r="94" spans="1:13">
      <c r="A94" s="1" t="str">
        <f>'A3-999-92-16-7565-0-0'!A94</f>
        <v>090</v>
      </c>
      <c r="B94" s="4">
        <v>70</v>
      </c>
      <c r="C94" s="4">
        <v>7.342212</v>
      </c>
      <c r="D94" s="4">
        <v>8.6485380000000003</v>
      </c>
      <c r="E94" s="4">
        <v>12.107530000000001</v>
      </c>
      <c r="F94" s="4">
        <v>14.25179</v>
      </c>
      <c r="G94" s="4">
        <v>18.075399999999998</v>
      </c>
      <c r="I94" s="8">
        <f t="shared" ref="I94:M94" si="92">SQRT(2*998*C94*100000)</f>
        <v>38281.921519171425</v>
      </c>
      <c r="J94" s="8">
        <f t="shared" si="92"/>
        <v>41548.142976551913</v>
      </c>
      <c r="K94" s="8">
        <f t="shared" si="92"/>
        <v>49159.566596950383</v>
      </c>
      <c r="L94" s="8">
        <f t="shared" si="92"/>
        <v>53335.328666841458</v>
      </c>
      <c r="M94" s="8">
        <f t="shared" si="92"/>
        <v>60065.379712443333</v>
      </c>
    </row>
    <row r="95" spans="1:13">
      <c r="A95" s="1" t="str">
        <f>'A3-999-92-16-7565-0-0'!A95</f>
        <v>091</v>
      </c>
      <c r="B95" s="4">
        <v>71</v>
      </c>
      <c r="C95" s="4">
        <v>6.7160450000000003</v>
      </c>
      <c r="D95" s="4">
        <v>8.9556629999999995</v>
      </c>
      <c r="E95" s="4">
        <v>11.348140000000001</v>
      </c>
      <c r="F95" s="4">
        <v>14.345750000000001</v>
      </c>
      <c r="G95" s="4">
        <v>17.824380000000001</v>
      </c>
      <c r="I95" s="8">
        <f t="shared" ref="I95:M95" si="93">SQRT(2*998*C95*100000)</f>
        <v>36613.147665831741</v>
      </c>
      <c r="J95" s="8">
        <f t="shared" si="93"/>
        <v>42279.431580852644</v>
      </c>
      <c r="K95" s="8">
        <f t="shared" si="93"/>
        <v>47592.94846928482</v>
      </c>
      <c r="L95" s="8">
        <f t="shared" si="93"/>
        <v>53510.855907937039</v>
      </c>
      <c r="M95" s="8">
        <f t="shared" si="93"/>
        <v>59646.846085941543</v>
      </c>
    </row>
    <row r="96" spans="1:13">
      <c r="A96" s="1" t="str">
        <f>'A3-999-92-16-7565-0-0'!A96</f>
        <v>092</v>
      </c>
      <c r="B96" s="4">
        <v>72</v>
      </c>
      <c r="C96" s="4"/>
      <c r="D96" s="4"/>
      <c r="E96" s="4"/>
      <c r="F96" s="4"/>
      <c r="G96" s="4"/>
      <c r="I96" s="8">
        <f t="shared" ref="I96:M96" si="94">SQRT(2*998*C96*100000)</f>
        <v>0</v>
      </c>
      <c r="J96" s="8">
        <f t="shared" si="94"/>
        <v>0</v>
      </c>
      <c r="K96" s="8">
        <f t="shared" si="94"/>
        <v>0</v>
      </c>
      <c r="L96" s="8">
        <f t="shared" si="94"/>
        <v>0</v>
      </c>
      <c r="M96" s="8">
        <f t="shared" si="94"/>
        <v>0</v>
      </c>
    </row>
    <row r="97" spans="1:13">
      <c r="A97" s="1" t="str">
        <f>'A3-999-92-16-7565-0-0'!A97</f>
        <v>093</v>
      </c>
      <c r="B97" s="4">
        <v>73</v>
      </c>
      <c r="C97" s="4"/>
      <c r="D97" s="4"/>
      <c r="E97" s="4"/>
      <c r="F97" s="4"/>
      <c r="G97" s="4"/>
      <c r="I97" s="8">
        <f t="shared" ref="I97:M97" si="95">SQRT(2*998*C97*100000)</f>
        <v>0</v>
      </c>
      <c r="J97" s="8">
        <f t="shared" si="95"/>
        <v>0</v>
      </c>
      <c r="K97" s="8">
        <f t="shared" si="95"/>
        <v>0</v>
      </c>
      <c r="L97" s="8">
        <f t="shared" si="95"/>
        <v>0</v>
      </c>
      <c r="M97" s="8">
        <f t="shared" si="95"/>
        <v>0</v>
      </c>
    </row>
    <row r="98" spans="1:13">
      <c r="A98" s="1" t="str">
        <f>'A3-999-92-16-7565-0-0'!A98</f>
        <v>094</v>
      </c>
      <c r="B98" s="4">
        <v>74</v>
      </c>
      <c r="C98" s="4"/>
      <c r="D98" s="4"/>
      <c r="E98" s="4"/>
      <c r="F98" s="4"/>
      <c r="G98" s="4"/>
      <c r="I98" s="8">
        <f t="shared" ref="I98:M98" si="96">SQRT(2*998*C98*100000)</f>
        <v>0</v>
      </c>
      <c r="J98" s="8">
        <f t="shared" si="96"/>
        <v>0</v>
      </c>
      <c r="K98" s="8">
        <f t="shared" si="96"/>
        <v>0</v>
      </c>
      <c r="L98" s="8">
        <f t="shared" si="96"/>
        <v>0</v>
      </c>
      <c r="M98" s="8">
        <f t="shared" si="96"/>
        <v>0</v>
      </c>
    </row>
    <row r="99" spans="1:13">
      <c r="A99" s="1" t="str">
        <f>'A3-999-92-16-7565-0-0'!A99</f>
        <v>095</v>
      </c>
      <c r="B99" s="4">
        <v>75</v>
      </c>
      <c r="C99" s="4">
        <v>7.549766</v>
      </c>
      <c r="D99" s="4">
        <v>8.4760449999999992</v>
      </c>
      <c r="E99" s="4">
        <v>11.848089999999999</v>
      </c>
      <c r="F99" s="4">
        <v>15.1395</v>
      </c>
      <c r="G99" s="4">
        <v>18.44143</v>
      </c>
      <c r="I99" s="8">
        <f t="shared" ref="I99:M99" si="97">SQRT(2*998*C99*100000)</f>
        <v>38819.238704539275</v>
      </c>
      <c r="J99" s="8">
        <f t="shared" si="97"/>
        <v>41131.722332039535</v>
      </c>
      <c r="K99" s="8">
        <f t="shared" si="97"/>
        <v>48630.019165120633</v>
      </c>
      <c r="L99" s="8">
        <f t="shared" si="97"/>
        <v>54971.303422785968</v>
      </c>
      <c r="M99" s="8">
        <f t="shared" si="97"/>
        <v>60670.49882768395</v>
      </c>
    </row>
    <row r="100" spans="1:13">
      <c r="A100" s="1" t="str">
        <f>'A3-999-92-16-7565-0-0'!A100</f>
        <v>096</v>
      </c>
      <c r="B100" s="4">
        <v>76</v>
      </c>
      <c r="C100" s="4"/>
      <c r="D100" s="4"/>
      <c r="E100" s="4"/>
      <c r="F100" s="4"/>
      <c r="G100" s="4"/>
      <c r="I100" s="8">
        <f t="shared" ref="I100:M100" si="98">SQRT(2*998*C100*100000)</f>
        <v>0</v>
      </c>
      <c r="J100" s="8">
        <f t="shared" si="98"/>
        <v>0</v>
      </c>
      <c r="K100" s="8">
        <f t="shared" si="98"/>
        <v>0</v>
      </c>
      <c r="L100" s="8">
        <f t="shared" si="98"/>
        <v>0</v>
      </c>
      <c r="M100" s="8">
        <f t="shared" si="98"/>
        <v>0</v>
      </c>
    </row>
    <row r="101" spans="1:13">
      <c r="A101" s="1" t="str">
        <f>'A3-999-92-16-7565-0-0'!A101</f>
        <v>097</v>
      </c>
      <c r="B101" s="4">
        <v>77</v>
      </c>
      <c r="C101" s="4">
        <v>6.6185780000000003</v>
      </c>
      <c r="D101" s="4">
        <v>8.8988650000000007</v>
      </c>
      <c r="E101" s="4">
        <v>12.175549999999999</v>
      </c>
      <c r="F101" s="4">
        <v>15.495710000000001</v>
      </c>
      <c r="G101" s="4">
        <v>18.304690000000001</v>
      </c>
      <c r="I101" s="8">
        <f t="shared" ref="I101:M101" si="99">SQRT(2*998*C101*100000)</f>
        <v>36346.501465753208</v>
      </c>
      <c r="J101" s="8">
        <f t="shared" si="99"/>
        <v>42145.14745495619</v>
      </c>
      <c r="K101" s="8">
        <f t="shared" si="99"/>
        <v>49297.46220648686</v>
      </c>
      <c r="L101" s="8">
        <f t="shared" si="99"/>
        <v>55614.240226762064</v>
      </c>
      <c r="M101" s="8">
        <f t="shared" si="99"/>
        <v>60445.14971443118</v>
      </c>
    </row>
    <row r="102" spans="1:13">
      <c r="A102" s="1" t="str">
        <f>'A3-999-92-16-7565-0-0'!A102</f>
        <v>098</v>
      </c>
      <c r="B102" s="4">
        <v>78</v>
      </c>
      <c r="C102" s="4">
        <v>6.4299569999999999</v>
      </c>
      <c r="D102" s="4">
        <v>8.4760439999999999</v>
      </c>
      <c r="E102" s="4">
        <v>11.6188</v>
      </c>
      <c r="F102" s="4">
        <v>14.93756</v>
      </c>
      <c r="G102" s="4">
        <v>17.773890000000002</v>
      </c>
      <c r="I102" s="8">
        <f t="shared" ref="I102:M102" si="100">SQRT(2*998*C102*100000)</f>
        <v>35824.843575373779</v>
      </c>
      <c r="J102" s="8">
        <f t="shared" si="100"/>
        <v>41131.719905688355</v>
      </c>
      <c r="K102" s="8">
        <f t="shared" si="100"/>
        <v>48157.164368347105</v>
      </c>
      <c r="L102" s="8">
        <f t="shared" si="100"/>
        <v>54603.452052045206</v>
      </c>
      <c r="M102" s="8">
        <f t="shared" si="100"/>
        <v>59562.307242080547</v>
      </c>
    </row>
    <row r="103" spans="1:13">
      <c r="A103" s="1" t="str">
        <f>'A3-999-92-16-7565-0-0'!A103</f>
        <v>099</v>
      </c>
      <c r="B103" s="4">
        <v>79</v>
      </c>
      <c r="C103" s="4">
        <v>7.48245</v>
      </c>
      <c r="D103" s="4">
        <v>8.6639649999999993</v>
      </c>
      <c r="E103" s="4">
        <v>11.31869</v>
      </c>
      <c r="F103" s="4">
        <v>14.74823</v>
      </c>
      <c r="G103" s="4">
        <v>18.33484</v>
      </c>
      <c r="I103" s="8">
        <f t="shared" ref="I103:M103" si="101">SQRT(2*998*C103*100000)</f>
        <v>38645.789162598296</v>
      </c>
      <c r="J103" s="8">
        <f t="shared" si="101"/>
        <v>41585.182625545844</v>
      </c>
      <c r="K103" s="8">
        <f t="shared" si="101"/>
        <v>47531.153194510232</v>
      </c>
      <c r="L103" s="8">
        <f t="shared" si="101"/>
        <v>54256.305698047669</v>
      </c>
      <c r="M103" s="8">
        <f t="shared" si="101"/>
        <v>60494.909405668179</v>
      </c>
    </row>
    <row r="104" spans="1:13">
      <c r="A104" s="1" t="str">
        <f>'A3-999-92-16-7565-0-0'!A104</f>
        <v>100</v>
      </c>
      <c r="B104" s="4">
        <v>80</v>
      </c>
      <c r="C104" s="4">
        <v>7.973287</v>
      </c>
      <c r="D104" s="4">
        <v>9.1043149999999997</v>
      </c>
      <c r="E104" s="4">
        <v>12.009370000000001</v>
      </c>
      <c r="F104" s="4">
        <v>15.77408</v>
      </c>
      <c r="G104" s="4">
        <v>19.155940000000001</v>
      </c>
      <c r="I104" s="8">
        <f t="shared" ref="I104:M104" si="102">SQRT(2*998*C104*100000)</f>
        <v>39893.208509720047</v>
      </c>
      <c r="J104" s="8">
        <f t="shared" si="102"/>
        <v>42628.878404199189</v>
      </c>
      <c r="K104" s="8">
        <f t="shared" si="102"/>
        <v>48959.884109339968</v>
      </c>
      <c r="L104" s="8">
        <f t="shared" si="102"/>
        <v>56111.552892430271</v>
      </c>
      <c r="M104" s="8">
        <f t="shared" si="102"/>
        <v>61834.663611925636</v>
      </c>
    </row>
    <row r="105" spans="1:13">
      <c r="A105" s="1" t="str">
        <f>'A3-999-92-16-7565-0-0'!A105</f>
        <v>101</v>
      </c>
      <c r="B105" s="4">
        <v>81</v>
      </c>
      <c r="C105" s="4">
        <v>6.4930649139999996</v>
      </c>
      <c r="D105" s="4">
        <v>9.4184502590000001</v>
      </c>
      <c r="E105" s="4">
        <v>12.14259169</v>
      </c>
      <c r="F105" s="4">
        <v>15.673109030000001</v>
      </c>
      <c r="G105" s="4">
        <v>19.576660879999999</v>
      </c>
      <c r="I105" s="8">
        <f t="shared" ref="I105:M105" si="103">SQRT(2*998*C105*100000)</f>
        <v>36000.21884425704</v>
      </c>
      <c r="J105" s="8">
        <f t="shared" si="103"/>
        <v>43358.075046021127</v>
      </c>
      <c r="K105" s="8">
        <f t="shared" si="103"/>
        <v>49230.694706900082</v>
      </c>
      <c r="L105" s="8">
        <f t="shared" si="103"/>
        <v>55931.677628942976</v>
      </c>
      <c r="M105" s="8">
        <f t="shared" si="103"/>
        <v>62510.011291376359</v>
      </c>
    </row>
    <row r="106" spans="1:13">
      <c r="A106" s="1" t="str">
        <f>'A3-999-92-16-7565-0-0'!A106</f>
        <v>102</v>
      </c>
      <c r="B106" s="4">
        <v>82</v>
      </c>
      <c r="C106" s="4">
        <v>6.277096835</v>
      </c>
      <c r="D106" s="4">
        <v>9.1772396100000009</v>
      </c>
      <c r="E106" s="4">
        <v>12.372584310000001</v>
      </c>
      <c r="F106" s="4">
        <v>15.81755517</v>
      </c>
      <c r="G106" s="4">
        <v>19.175578300000002</v>
      </c>
      <c r="I106" s="8">
        <f t="shared" ref="I106:M106" si="104">SQRT(2*998*C106*100000)</f>
        <v>35396.447961144353</v>
      </c>
      <c r="J106" s="8">
        <f t="shared" si="104"/>
        <v>42799.264317929585</v>
      </c>
      <c r="K106" s="8">
        <f t="shared" si="104"/>
        <v>49694.746485679956</v>
      </c>
      <c r="L106" s="8">
        <f t="shared" si="104"/>
        <v>56188.824617818798</v>
      </c>
      <c r="M106" s="8">
        <f t="shared" si="104"/>
        <v>61866.351344490977</v>
      </c>
    </row>
    <row r="107" spans="1:13">
      <c r="A107" s="1" t="str">
        <f>'A3-999-92-16-7565-0-0'!A107</f>
        <v>103</v>
      </c>
      <c r="B107" s="4">
        <v>83</v>
      </c>
      <c r="C107" s="4"/>
      <c r="D107" s="4"/>
      <c r="E107" s="4"/>
      <c r="F107" s="4"/>
      <c r="G107" s="4"/>
      <c r="I107" s="8">
        <f t="shared" ref="I107:M107" si="105">SQRT(2*998*C107*100000)</f>
        <v>0</v>
      </c>
      <c r="J107" s="8">
        <f t="shared" si="105"/>
        <v>0</v>
      </c>
      <c r="K107" s="8">
        <f t="shared" si="105"/>
        <v>0</v>
      </c>
      <c r="L107" s="8">
        <f t="shared" si="105"/>
        <v>0</v>
      </c>
      <c r="M107" s="8">
        <f t="shared" si="105"/>
        <v>0</v>
      </c>
    </row>
    <row r="108" spans="1:13">
      <c r="A108" s="1" t="str">
        <f>'A3-999-92-16-7565-0-0'!A108</f>
        <v>104</v>
      </c>
      <c r="B108" s="4">
        <v>84</v>
      </c>
      <c r="C108" s="4">
        <v>7.0035352809999996</v>
      </c>
      <c r="D108" s="4">
        <v>9.8910557749999999</v>
      </c>
      <c r="E108" s="4">
        <v>12.744218549999999</v>
      </c>
      <c r="F108" s="4">
        <v>15.6906397</v>
      </c>
      <c r="G108" s="4">
        <v>19.230972820000002</v>
      </c>
      <c r="I108" s="8">
        <f t="shared" ref="I108:M108" si="106">SQRT(2*998*C108*100000)</f>
        <v>37388.576358128426</v>
      </c>
      <c r="J108" s="8">
        <f t="shared" si="106"/>
        <v>44432.586383081507</v>
      </c>
      <c r="K108" s="8">
        <f t="shared" si="106"/>
        <v>50435.56307388666</v>
      </c>
      <c r="L108" s="8">
        <f t="shared" si="106"/>
        <v>55962.9492085612</v>
      </c>
      <c r="M108" s="8">
        <f t="shared" si="106"/>
        <v>61955.646836039094</v>
      </c>
    </row>
    <row r="109" spans="1:13">
      <c r="A109" s="1" t="str">
        <f>'A3-999-92-16-7565-0-0'!A109</f>
        <v>105</v>
      </c>
      <c r="B109" s="4">
        <v>85</v>
      </c>
      <c r="C109" s="4">
        <v>6.4285552399999997</v>
      </c>
      <c r="D109" s="4">
        <v>8.9949286219999998</v>
      </c>
      <c r="E109" s="4">
        <v>12.52404271</v>
      </c>
      <c r="F109" s="4">
        <v>15.551100959999999</v>
      </c>
      <c r="G109" s="4">
        <v>19.15173699</v>
      </c>
      <c r="I109" s="8">
        <f t="shared" ref="I109:M109" si="107">SQRT(2*998*C109*100000)</f>
        <v>35820.938372745062</v>
      </c>
      <c r="J109" s="8">
        <f t="shared" si="107"/>
        <v>42372.016153957084</v>
      </c>
      <c r="K109" s="8">
        <f t="shared" si="107"/>
        <v>49997.98920872718</v>
      </c>
      <c r="L109" s="8">
        <f t="shared" si="107"/>
        <v>55713.550879619936</v>
      </c>
      <c r="M109" s="8">
        <f t="shared" si="107"/>
        <v>61827.879659616337</v>
      </c>
    </row>
    <row r="110" spans="1:13">
      <c r="A110" s="1" t="str">
        <f>'A3-999-92-16-7565-0-0'!A110</f>
        <v>106</v>
      </c>
      <c r="B110" s="4">
        <v>86</v>
      </c>
      <c r="C110" s="4">
        <v>6.7230565320000002</v>
      </c>
      <c r="D110" s="4">
        <v>9.1828486270000003</v>
      </c>
      <c r="E110" s="4">
        <v>11.97781137</v>
      </c>
      <c r="F110" s="4">
        <v>14.83518091</v>
      </c>
      <c r="G110" s="4">
        <v>18.51505178</v>
      </c>
      <c r="I110" s="8">
        <f t="shared" ref="I110:M110" si="108">SQRT(2*998*C110*100000)</f>
        <v>36632.254691558366</v>
      </c>
      <c r="J110" s="8">
        <f t="shared" si="108"/>
        <v>42812.34151444184</v>
      </c>
      <c r="K110" s="8">
        <f t="shared" si="108"/>
        <v>48895.512569682709</v>
      </c>
      <c r="L110" s="8">
        <f t="shared" si="108"/>
        <v>54416.00968130611</v>
      </c>
      <c r="M110" s="8">
        <f t="shared" si="108"/>
        <v>60791.482423839603</v>
      </c>
    </row>
    <row r="111" spans="1:13">
      <c r="A111" s="1" t="str">
        <f>'A3-999-92-16-7565-0-0'!A111</f>
        <v>107</v>
      </c>
      <c r="B111" s="4">
        <v>87</v>
      </c>
      <c r="C111" s="4">
        <v>6.7819571889999999</v>
      </c>
      <c r="D111" s="4">
        <v>9.0285857140000001</v>
      </c>
      <c r="E111" s="4">
        <v>11.40844135</v>
      </c>
      <c r="F111" s="4">
        <v>15.41647159</v>
      </c>
      <c r="G111" s="4">
        <v>18.80674956</v>
      </c>
      <c r="I111" s="8">
        <f t="shared" ref="I111:M111" si="109">SQRT(2*998*C111*100000)</f>
        <v>36792.372238337659</v>
      </c>
      <c r="J111" s="8">
        <f t="shared" si="109"/>
        <v>42451.215630584709</v>
      </c>
      <c r="K111" s="8">
        <f t="shared" si="109"/>
        <v>47719.229807908676</v>
      </c>
      <c r="L111" s="8">
        <f t="shared" si="109"/>
        <v>55471.864304023533</v>
      </c>
      <c r="M111" s="8">
        <f t="shared" si="109"/>
        <v>61268.484657089401</v>
      </c>
    </row>
    <row r="112" spans="1:13">
      <c r="A112" s="1" t="str">
        <f>'A3-999-92-16-7565-0-0'!A112</f>
        <v>108</v>
      </c>
      <c r="B112" s="4">
        <v>88</v>
      </c>
      <c r="C112" s="4">
        <v>6.6438216939999997</v>
      </c>
      <c r="D112" s="4">
        <v>9.6750876960000003</v>
      </c>
      <c r="E112" s="4">
        <v>12.192377199999999</v>
      </c>
      <c r="F112" s="4">
        <v>15.74393034</v>
      </c>
      <c r="G112" s="4">
        <v>19.280055709999999</v>
      </c>
      <c r="I112" s="8">
        <f t="shared" ref="I112:M112" si="110">SQRT(2*998*C112*100000)</f>
        <v>36415.749479070182</v>
      </c>
      <c r="J112" s="8">
        <f t="shared" si="110"/>
        <v>43944.823405284042</v>
      </c>
      <c r="K112" s="8">
        <f t="shared" si="110"/>
        <v>49331.516185092063</v>
      </c>
      <c r="L112" s="8">
        <f t="shared" si="110"/>
        <v>56057.903063386162</v>
      </c>
      <c r="M112" s="8">
        <f t="shared" si="110"/>
        <v>62034.660631908031</v>
      </c>
    </row>
    <row r="113" spans="1:13">
      <c r="A113" s="1" t="str">
        <f>'A3-999-92-16-7565-0-0'!A113</f>
        <v>109</v>
      </c>
      <c r="B113" s="4">
        <v>89</v>
      </c>
      <c r="C113" s="4">
        <v>7.4179407700000004</v>
      </c>
      <c r="D113" s="4">
        <v>9.1744341059999996</v>
      </c>
      <c r="E113" s="4">
        <v>12.253381729999999</v>
      </c>
      <c r="F113" s="4">
        <v>15.00767512</v>
      </c>
      <c r="G113" s="4">
        <v>19.210637640000002</v>
      </c>
      <c r="I113" s="8">
        <f t="shared" ref="I113:M113" si="111">SQRT(2*998*C113*100000)</f>
        <v>38478.83805018026</v>
      </c>
      <c r="J113" s="8">
        <f t="shared" si="111"/>
        <v>42792.721899379103</v>
      </c>
      <c r="K113" s="8">
        <f t="shared" si="111"/>
        <v>49454.777254659632</v>
      </c>
      <c r="L113" s="8">
        <f t="shared" si="111"/>
        <v>54731.453059022657</v>
      </c>
      <c r="M113" s="8">
        <f t="shared" si="111"/>
        <v>61922.881658915074</v>
      </c>
    </row>
    <row r="114" spans="1:13">
      <c r="A114" s="1" t="str">
        <f>'A3-999-92-16-7565-0-0'!A114</f>
        <v>110</v>
      </c>
      <c r="B114" s="4">
        <v>90</v>
      </c>
      <c r="C114" s="4">
        <v>6.4383720159999998</v>
      </c>
      <c r="D114" s="4">
        <v>8.9514547550000003</v>
      </c>
      <c r="E114" s="4">
        <v>12.15100721</v>
      </c>
      <c r="F114" s="4">
        <v>15.433300640000001</v>
      </c>
      <c r="G114" s="4">
        <v>19.105458609999999</v>
      </c>
      <c r="I114" s="8">
        <f t="shared" ref="I114:M114" si="112">SQRT(2*998*C114*100000)</f>
        <v>35848.278262611166</v>
      </c>
      <c r="J114" s="8">
        <f t="shared" si="112"/>
        <v>42269.496910869428</v>
      </c>
      <c r="K114" s="8">
        <f t="shared" si="112"/>
        <v>49247.751614830093</v>
      </c>
      <c r="L114" s="8">
        <f t="shared" si="112"/>
        <v>55502.133362096989</v>
      </c>
      <c r="M114" s="8">
        <f t="shared" si="112"/>
        <v>61753.133835911518</v>
      </c>
    </row>
    <row r="115" spans="1:13">
      <c r="A115" s="1" t="str">
        <f>'A3-999-92-16-7565-0-0'!A115</f>
        <v>111</v>
      </c>
      <c r="B115" s="4">
        <v>91</v>
      </c>
      <c r="C115" s="4">
        <v>6.4145320000000003</v>
      </c>
      <c r="D115" s="4">
        <v>8.4479970000000009</v>
      </c>
      <c r="E115" s="4">
        <v>11.909800000000001</v>
      </c>
      <c r="F115" s="4">
        <v>14.857620000000001</v>
      </c>
      <c r="G115" s="4">
        <v>18.325030000000002</v>
      </c>
      <c r="I115" s="8">
        <f t="shared" ref="I115:M115" si="113">SQRT(2*998*C115*100000)</f>
        <v>35781.847174230679</v>
      </c>
      <c r="J115" s="8">
        <f t="shared" si="113"/>
        <v>41063.611643400291</v>
      </c>
      <c r="K115" s="8">
        <f t="shared" si="113"/>
        <v>48756.497823367092</v>
      </c>
      <c r="L115" s="8">
        <f t="shared" si="113"/>
        <v>54457.147850397014</v>
      </c>
      <c r="M115" s="8">
        <f t="shared" si="113"/>
        <v>60478.72343229477</v>
      </c>
    </row>
    <row r="116" spans="1:13">
      <c r="A116" s="1" t="str">
        <f>'A3-999-92-16-7565-0-0'!A116</f>
        <v>112</v>
      </c>
      <c r="B116" s="4">
        <v>92</v>
      </c>
      <c r="C116" s="4">
        <v>6.9348179999999999</v>
      </c>
      <c r="D116" s="4">
        <v>9.1477889999999995</v>
      </c>
      <c r="E116" s="4">
        <v>11.887359999999999</v>
      </c>
      <c r="F116" s="4">
        <v>15.335129999999999</v>
      </c>
      <c r="G116" s="4">
        <v>18.812360000000002</v>
      </c>
      <c r="I116" s="8">
        <f t="shared" ref="I116:M116" si="114">SQRT(2*998*C116*100000)</f>
        <v>37204.699606366936</v>
      </c>
      <c r="J116" s="8">
        <f t="shared" si="114"/>
        <v>42730.535737338934</v>
      </c>
      <c r="K116" s="8">
        <f t="shared" si="114"/>
        <v>48710.543581446509</v>
      </c>
      <c r="L116" s="8">
        <f t="shared" si="114"/>
        <v>55325.328268343786</v>
      </c>
      <c r="M116" s="8">
        <f t="shared" si="114"/>
        <v>61277.622799844314</v>
      </c>
    </row>
    <row r="117" spans="1:13">
      <c r="A117" s="1" t="str">
        <f>'A3-999-92-16-7565-0-0'!A117</f>
        <v>113</v>
      </c>
      <c r="B117" s="4">
        <v>93</v>
      </c>
      <c r="C117" s="4">
        <v>5.655138</v>
      </c>
      <c r="D117" s="4">
        <v>8.833653</v>
      </c>
      <c r="E117" s="4">
        <v>11.458930000000001</v>
      </c>
      <c r="F117" s="4">
        <v>15.705360000000001</v>
      </c>
      <c r="G117" s="4">
        <v>18.679130000000001</v>
      </c>
      <c r="I117" s="8">
        <f t="shared" ref="I117:M117" si="115">SQRT(2*998*C117*100000)</f>
        <v>33597.106196814035</v>
      </c>
      <c r="J117" s="8">
        <f t="shared" si="115"/>
        <v>41990.441040789272</v>
      </c>
      <c r="K117" s="8">
        <f t="shared" si="115"/>
        <v>47824.705205573402</v>
      </c>
      <c r="L117" s="8">
        <f t="shared" si="115"/>
        <v>55989.194100290457</v>
      </c>
      <c r="M117" s="8">
        <f t="shared" si="115"/>
        <v>61060.251784610256</v>
      </c>
    </row>
    <row r="118" spans="1:13">
      <c r="A118" s="1" t="str">
        <f>'A3-999-92-16-7565-0-0'!A118</f>
        <v>114</v>
      </c>
      <c r="B118" s="4">
        <v>94</v>
      </c>
      <c r="C118" s="4">
        <v>6.4594078220000002</v>
      </c>
      <c r="D118" s="4">
        <v>9.5145141399999993</v>
      </c>
      <c r="E118" s="4">
        <v>11.75413139</v>
      </c>
      <c r="F118" s="4">
        <v>15.10934902</v>
      </c>
      <c r="G118" s="4">
        <v>18.354479220000002</v>
      </c>
      <c r="I118" s="8">
        <f t="shared" ref="I118:M118" si="116">SQRT(2*998*C118*100000)</f>
        <v>35906.79324683841</v>
      </c>
      <c r="J118" s="8">
        <f t="shared" si="116"/>
        <v>43578.630340385869</v>
      </c>
      <c r="K118" s="8">
        <f t="shared" si="116"/>
        <v>48436.810644839119</v>
      </c>
      <c r="L118" s="8">
        <f t="shared" si="116"/>
        <v>54916.537257842465</v>
      </c>
      <c r="M118" s="8">
        <f t="shared" si="116"/>
        <v>60527.300058006891</v>
      </c>
    </row>
    <row r="119" spans="1:13">
      <c r="A119" s="1" t="str">
        <f>'A3-999-92-16-7565-0-0'!A119</f>
        <v>115</v>
      </c>
      <c r="B119" s="4">
        <v>95</v>
      </c>
      <c r="C119" s="4">
        <v>7.0070410000000001</v>
      </c>
      <c r="D119" s="4">
        <v>8.9900199999999995</v>
      </c>
      <c r="E119" s="4">
        <v>12.3207</v>
      </c>
      <c r="F119" s="4">
        <v>16.019500000000001</v>
      </c>
      <c r="G119" s="4">
        <v>19.692360000000001</v>
      </c>
      <c r="I119" s="8">
        <f t="shared" ref="I119:M119" si="117">SQRT(2*998*C119*100000)</f>
        <v>37397.932878703337</v>
      </c>
      <c r="J119" s="8">
        <f t="shared" si="117"/>
        <v>42360.453160937737</v>
      </c>
      <c r="K119" s="8">
        <f t="shared" si="117"/>
        <v>49590.439804462309</v>
      </c>
      <c r="L119" s="8">
        <f t="shared" si="117"/>
        <v>56546.372120587897</v>
      </c>
      <c r="M119" s="8">
        <f t="shared" si="117"/>
        <v>62694.457936886261</v>
      </c>
    </row>
    <row r="120" spans="1:13">
      <c r="A120" s="1" t="str">
        <f>'A3-999-92-16-7565-0-0'!A120</f>
        <v>116</v>
      </c>
      <c r="B120" s="4">
        <v>96</v>
      </c>
      <c r="C120" s="4">
        <v>6.6164750000000003</v>
      </c>
      <c r="D120" s="4">
        <v>9.376379</v>
      </c>
      <c r="E120" s="4">
        <v>11.98272</v>
      </c>
      <c r="F120" s="4">
        <v>15.75164</v>
      </c>
      <c r="G120" s="4">
        <v>18.914729999999999</v>
      </c>
      <c r="I120" s="8">
        <f t="shared" ref="I120:M120" si="118">SQRT(2*998*C120*100000)</f>
        <v>36340.726602532319</v>
      </c>
      <c r="J120" s="8">
        <f t="shared" si="118"/>
        <v>43261.128607561775</v>
      </c>
      <c r="K120" s="8">
        <f t="shared" si="118"/>
        <v>48905.53048480305</v>
      </c>
      <c r="L120" s="8">
        <f t="shared" si="118"/>
        <v>56071.626907019563</v>
      </c>
      <c r="M120" s="8">
        <f t="shared" si="118"/>
        <v>61444.121834395191</v>
      </c>
    </row>
    <row r="121" spans="1:13">
      <c r="A121" s="1" t="str">
        <f>'A3-999-92-16-7565-0-0'!A121</f>
        <v>117</v>
      </c>
      <c r="B121" s="4">
        <v>97</v>
      </c>
      <c r="C121" s="4">
        <v>6.6585470000000004</v>
      </c>
      <c r="D121" s="4">
        <v>8.6373189999999997</v>
      </c>
      <c r="E121" s="4">
        <v>11.550079999999999</v>
      </c>
      <c r="F121" s="4">
        <v>14.64446</v>
      </c>
      <c r="G121" s="4">
        <v>18.552219999999998</v>
      </c>
      <c r="I121" s="8">
        <f t="shared" ref="I121:M121" si="119">SQRT(2*998*C121*100000)</f>
        <v>36456.082910812016</v>
      </c>
      <c r="J121" s="8">
        <f t="shared" si="119"/>
        <v>41521.185826033441</v>
      </c>
      <c r="K121" s="8">
        <f t="shared" si="119"/>
        <v>48014.539131392274</v>
      </c>
      <c r="L121" s="8">
        <f t="shared" si="119"/>
        <v>54065.092397960441</v>
      </c>
      <c r="M121" s="8">
        <f t="shared" si="119"/>
        <v>60852.470056687096</v>
      </c>
    </row>
    <row r="122" spans="1:13">
      <c r="A122" s="1" t="str">
        <f>'A3-999-92-16-7565-0-0'!A122</f>
        <v>118</v>
      </c>
      <c r="B122" s="4">
        <v>98</v>
      </c>
      <c r="C122" s="4"/>
      <c r="D122" s="4"/>
      <c r="E122" s="4"/>
      <c r="F122" s="4"/>
      <c r="G122" s="4"/>
      <c r="I122" s="8">
        <f t="shared" ref="I122:M122" si="120">SQRT(2*998*C122*100000)</f>
        <v>0</v>
      </c>
      <c r="J122" s="8">
        <f t="shared" si="120"/>
        <v>0</v>
      </c>
      <c r="K122" s="8">
        <f t="shared" si="120"/>
        <v>0</v>
      </c>
      <c r="L122" s="8">
        <f t="shared" si="120"/>
        <v>0</v>
      </c>
      <c r="M122" s="8">
        <f t="shared" si="120"/>
        <v>0</v>
      </c>
    </row>
    <row r="123" spans="1:13">
      <c r="A123" s="1" t="str">
        <f>'A3-999-92-16-7565-0-0'!A123</f>
        <v>119</v>
      </c>
      <c r="B123" s="4">
        <v>99</v>
      </c>
      <c r="C123" s="4">
        <v>6.6164750000000003</v>
      </c>
      <c r="D123" s="4">
        <v>8.791582</v>
      </c>
      <c r="E123" s="4">
        <v>11.799010000000001</v>
      </c>
      <c r="F123" s="4">
        <v>15.524459999999999</v>
      </c>
      <c r="G123" s="4">
        <v>18.970829999999999</v>
      </c>
      <c r="I123" s="8">
        <f t="shared" ref="I123:M123" si="121">SQRT(2*998*C123*100000)</f>
        <v>36340.726602532319</v>
      </c>
      <c r="J123" s="8">
        <f t="shared" si="121"/>
        <v>41890.330235031572</v>
      </c>
      <c r="K123" s="8">
        <f t="shared" si="121"/>
        <v>48529.191173972802</v>
      </c>
      <c r="L123" s="8">
        <f t="shared" si="121"/>
        <v>55665.808320727723</v>
      </c>
      <c r="M123" s="8">
        <f t="shared" si="121"/>
        <v>61535.174233928999</v>
      </c>
    </row>
    <row r="124" spans="1:13">
      <c r="A124" s="1" t="str">
        <f>'A3-999-92-16-7565-0-0'!A124</f>
        <v>120</v>
      </c>
      <c r="B124" s="4">
        <v>100</v>
      </c>
      <c r="C124" s="4">
        <v>7.0974950000000003</v>
      </c>
      <c r="D124" s="4">
        <v>9.5327450000000002</v>
      </c>
      <c r="E124" s="4">
        <v>12.735799999999999</v>
      </c>
      <c r="F124" s="4">
        <v>16.11346</v>
      </c>
      <c r="G124" s="4">
        <v>19.667120000000001</v>
      </c>
      <c r="I124" s="8">
        <f t="shared" ref="I124:M124" si="122">SQRT(2*998*C124*100000)</f>
        <v>37638.544100429812</v>
      </c>
      <c r="J124" s="8">
        <f t="shared" si="122"/>
        <v>43620.361094332999</v>
      </c>
      <c r="K124" s="8">
        <f t="shared" si="122"/>
        <v>50418.902011051367</v>
      </c>
      <c r="L124" s="8">
        <f t="shared" si="122"/>
        <v>56711.961842278033</v>
      </c>
      <c r="M124" s="8">
        <f t="shared" si="122"/>
        <v>62654.266829961387</v>
      </c>
    </row>
    <row r="125" spans="1:13">
      <c r="A125" s="1" t="str">
        <f>'A3-999-92-16-7565-0-0'!A125</f>
        <v>121</v>
      </c>
      <c r="B125" s="4">
        <v>101</v>
      </c>
      <c r="C125" s="4">
        <v>7.2812085249375</v>
      </c>
      <c r="D125" s="4">
        <v>9.0685544430375007</v>
      </c>
      <c r="E125" s="4">
        <v>11.63773233465</v>
      </c>
      <c r="F125" s="4">
        <v>14.86673511855</v>
      </c>
      <c r="G125" s="4">
        <v>18.482797938375001</v>
      </c>
      <c r="I125" s="8">
        <f t="shared" ref="I125:M125" si="123">SQRT(2*998*C125*100000)</f>
        <v>38122.555286569201</v>
      </c>
      <c r="J125" s="8">
        <f t="shared" si="123"/>
        <v>42545.075706011914</v>
      </c>
      <c r="K125" s="8">
        <f t="shared" si="123"/>
        <v>48196.383411996176</v>
      </c>
      <c r="L125" s="8">
        <f t="shared" si="123"/>
        <v>54473.849961817279</v>
      </c>
      <c r="M125" s="8">
        <f t="shared" si="123"/>
        <v>60738.508942018409</v>
      </c>
    </row>
    <row r="126" spans="1:13">
      <c r="A126" s="1" t="str">
        <f>'A3-999-92-16-7565-0-0'!A126</f>
        <v>122</v>
      </c>
      <c r="B126" s="4">
        <v>102</v>
      </c>
      <c r="C126" s="4">
        <v>7.2819091545374999</v>
      </c>
      <c r="D126" s="4">
        <v>9.2515660600874998</v>
      </c>
      <c r="E126" s="4">
        <v>12.301062365362499</v>
      </c>
      <c r="F126" s="4">
        <v>16.039133261625</v>
      </c>
      <c r="G126" s="4">
        <v>18.876869246362499</v>
      </c>
      <c r="I126" s="8">
        <f t="shared" ref="I126:M126" si="124">SQRT(2*998*C126*100000)</f>
        <v>38124.389401611203</v>
      </c>
      <c r="J126" s="8">
        <f t="shared" si="124"/>
        <v>42972.230400497778</v>
      </c>
      <c r="K126" s="8">
        <f t="shared" si="124"/>
        <v>49550.903605548454</v>
      </c>
      <c r="L126" s="8">
        <f t="shared" si="124"/>
        <v>56581.012707624366</v>
      </c>
      <c r="M126" s="8">
        <f t="shared" si="124"/>
        <v>61382.596080435978</v>
      </c>
    </row>
    <row r="127" spans="1:13">
      <c r="A127" s="1" t="str">
        <f>'A3-999-92-16-7565-0-0'!A127</f>
        <v>123</v>
      </c>
      <c r="B127" s="4">
        <v>103</v>
      </c>
      <c r="C127" s="4">
        <v>7.0098459229875001</v>
      </c>
      <c r="D127" s="4">
        <v>9.2908331644875002</v>
      </c>
      <c r="E127" s="4">
        <v>12.973508542575001</v>
      </c>
      <c r="F127" s="4">
        <v>16.264918116712501</v>
      </c>
      <c r="G127" s="4">
        <v>16.394639090024999</v>
      </c>
      <c r="I127" s="8">
        <f t="shared" ref="I127:M127" si="125">SQRT(2*998*C127*100000)</f>
        <v>37405.417337977997</v>
      </c>
      <c r="J127" s="8">
        <f t="shared" si="125"/>
        <v>43063.328942752494</v>
      </c>
      <c r="K127" s="8">
        <f t="shared" si="125"/>
        <v>50887.250909220573</v>
      </c>
      <c r="L127" s="8">
        <f t="shared" si="125"/>
        <v>56977.869880294886</v>
      </c>
      <c r="M127" s="8">
        <f t="shared" si="125"/>
        <v>57204.632350614658</v>
      </c>
    </row>
    <row r="128" spans="1:13">
      <c r="A128" s="1" t="str">
        <f>'A3-999-92-16-7565-0-0'!A128</f>
        <v>124</v>
      </c>
      <c r="B128" s="4">
        <v>104</v>
      </c>
      <c r="C128" s="4">
        <v>7.4964749791124996</v>
      </c>
      <c r="D128" s="4">
        <v>9.1926654034874993</v>
      </c>
      <c r="E128" s="4">
        <v>13.778480201924999</v>
      </c>
      <c r="F128" s="4">
        <v>15.6927425845125</v>
      </c>
      <c r="G128" s="4">
        <v>18.670717943475001</v>
      </c>
      <c r="I128" s="8">
        <f t="shared" ref="I128:M128" si="126">SQRT(2*998*C128*100000)</f>
        <v>38681.990717010092</v>
      </c>
      <c r="J128" s="8">
        <f t="shared" si="126"/>
        <v>42835.219324010759</v>
      </c>
      <c r="K128" s="8">
        <f t="shared" si="126"/>
        <v>52442.20293145808</v>
      </c>
      <c r="L128" s="8">
        <f t="shared" si="126"/>
        <v>55966.699204693992</v>
      </c>
      <c r="M128" s="8">
        <f t="shared" si="126"/>
        <v>61046.501140668253</v>
      </c>
    </row>
    <row r="129" spans="1:13">
      <c r="A129" s="1" t="str">
        <f>'A3-999-92-16-7565-0-0'!A129</f>
        <v>125</v>
      </c>
      <c r="B129" s="4">
        <v>105</v>
      </c>
      <c r="C129" s="4">
        <v>5.7070261770000004</v>
      </c>
      <c r="D129" s="4">
        <v>9.1702273424624998</v>
      </c>
      <c r="E129" s="4">
        <v>11.703645258525</v>
      </c>
      <c r="F129" s="4">
        <v>15.6450619536375</v>
      </c>
      <c r="G129" s="4">
        <v>19.286367343312499</v>
      </c>
      <c r="I129" s="8">
        <f t="shared" ref="I129:M129" si="127">SQRT(2*998*C129*100000)</f>
        <v>33750.887765052939</v>
      </c>
      <c r="J129" s="8">
        <f t="shared" si="127"/>
        <v>42782.909877140373</v>
      </c>
      <c r="K129" s="8">
        <f t="shared" si="127"/>
        <v>48332.67625118218</v>
      </c>
      <c r="L129" s="8">
        <f t="shared" si="127"/>
        <v>55881.610266223048</v>
      </c>
      <c r="M129" s="8">
        <f t="shared" si="127"/>
        <v>62044.813818120005</v>
      </c>
    </row>
    <row r="130" spans="1:13">
      <c r="A130" s="1" t="str">
        <f>'A3-999-92-16-7565-0-0'!A130</f>
        <v>126</v>
      </c>
      <c r="B130" s="4">
        <v>106</v>
      </c>
      <c r="C130" s="4">
        <v>7.2805078953375002</v>
      </c>
      <c r="D130" s="4">
        <v>8.7719492712374993</v>
      </c>
      <c r="E130" s="4">
        <v>12.67409886195</v>
      </c>
      <c r="F130" s="4">
        <v>15.856822274175</v>
      </c>
      <c r="G130" s="4">
        <v>18.938574411787499</v>
      </c>
      <c r="I130" s="8">
        <f t="shared" ref="I130:M130" si="128">SQRT(2*998*C130*100000)</f>
        <v>38120.721083281795</v>
      </c>
      <c r="J130" s="8">
        <f t="shared" si="128"/>
        <v>41843.530856501638</v>
      </c>
      <c r="K130" s="8">
        <f t="shared" si="128"/>
        <v>50296.621485396216</v>
      </c>
      <c r="L130" s="8">
        <f t="shared" si="128"/>
        <v>56258.525806541802</v>
      </c>
      <c r="M130" s="8">
        <f t="shared" si="128"/>
        <v>61482.838683593531</v>
      </c>
    </row>
    <row r="131" spans="1:13">
      <c r="A131" s="1" t="str">
        <f>'A3-999-92-16-7565-0-0'!A131</f>
        <v>127</v>
      </c>
      <c r="B131" s="4">
        <v>107</v>
      </c>
      <c r="C131" s="4">
        <v>7.6226898187875003</v>
      </c>
      <c r="D131" s="4">
        <v>9.8188322090250004</v>
      </c>
      <c r="E131" s="4">
        <v>12.237954945525001</v>
      </c>
      <c r="F131" s="4">
        <v>15.2580019177125</v>
      </c>
      <c r="G131" s="4">
        <v>18.505235004187501</v>
      </c>
      <c r="I131" s="8">
        <f t="shared" ref="I131:M131" si="129">SQRT(2*998*C131*100000)</f>
        <v>39006.267289116309</v>
      </c>
      <c r="J131" s="8">
        <f t="shared" si="129"/>
        <v>44270.067866690588</v>
      </c>
      <c r="K131" s="8">
        <f t="shared" si="129"/>
        <v>49423.636118023431</v>
      </c>
      <c r="L131" s="8">
        <f t="shared" si="129"/>
        <v>55186.02343687589</v>
      </c>
      <c r="M131" s="8">
        <f t="shared" si="129"/>
        <v>60775.364308540557</v>
      </c>
    </row>
    <row r="132" spans="1:13">
      <c r="A132" s="1" t="str">
        <f>'A3-999-92-16-7565-0-0'!A132</f>
        <v>128</v>
      </c>
      <c r="B132" s="4">
        <v>108</v>
      </c>
      <c r="C132" s="4">
        <v>8.27129468535</v>
      </c>
      <c r="D132" s="4">
        <v>8.9766973244999999</v>
      </c>
      <c r="E132" s="4">
        <v>11.7976042658625</v>
      </c>
      <c r="F132" s="4">
        <v>15.1500173806125</v>
      </c>
      <c r="G132" s="4">
        <v>18.663705676199999</v>
      </c>
      <c r="I132" s="8">
        <f t="shared" ref="I132:M132" si="130">SQRT(2*998*C132*100000)</f>
        <v>40631.889190583548</v>
      </c>
      <c r="J132" s="8">
        <f t="shared" si="130"/>
        <v>42329.053686211795</v>
      </c>
      <c r="K132" s="8">
        <f t="shared" si="130"/>
        <v>48526.300203767387</v>
      </c>
      <c r="L132" s="8">
        <f t="shared" si="130"/>
        <v>54990.394335467856</v>
      </c>
      <c r="M132" s="8">
        <f t="shared" si="130"/>
        <v>61035.036274008387</v>
      </c>
    </row>
    <row r="133" spans="1:13">
      <c r="A133" s="1" t="str">
        <f>'A3-999-92-16-7565-0-0'!A133</f>
        <v>129</v>
      </c>
      <c r="B133" s="4">
        <v>109</v>
      </c>
      <c r="C133" s="4">
        <v>6.8268333107250001</v>
      </c>
      <c r="D133" s="4">
        <v>9.0762673399124996</v>
      </c>
      <c r="E133" s="4">
        <v>12.218321393325001</v>
      </c>
      <c r="F133" s="4">
        <v>16.268423255137499</v>
      </c>
      <c r="G133" s="4">
        <v>18.854430190125001</v>
      </c>
      <c r="I133" s="8">
        <f t="shared" ref="I133:M133" si="131">SQRT(2*998*C133*100000)</f>
        <v>36913.898856944252</v>
      </c>
      <c r="J133" s="8">
        <f t="shared" si="131"/>
        <v>42563.164368342434</v>
      </c>
      <c r="K133" s="8">
        <f t="shared" si="131"/>
        <v>49383.974628493306</v>
      </c>
      <c r="L133" s="8">
        <f t="shared" si="131"/>
        <v>56984.009000117258</v>
      </c>
      <c r="M133" s="8">
        <f t="shared" si="131"/>
        <v>61346.10228815642</v>
      </c>
    </row>
    <row r="134" spans="1:13">
      <c r="A134" s="1" t="str">
        <f>'A3-999-92-16-7565-0-0'!A134</f>
        <v>130</v>
      </c>
      <c r="B134" s="4">
        <v>110</v>
      </c>
      <c r="C134" s="4">
        <v>7.0084436685749996</v>
      </c>
      <c r="D134" s="4">
        <v>9.2038844340000008</v>
      </c>
      <c r="E134" s="4">
        <v>12.218321393325001</v>
      </c>
      <c r="F134" s="4">
        <v>14.931946417612499</v>
      </c>
      <c r="G134" s="4">
        <v>18.916135355550001</v>
      </c>
      <c r="I134" s="8">
        <f t="shared" ref="I134:M134" si="132">SQRT(2*998*C134*100000)</f>
        <v>37401.675848116349</v>
      </c>
      <c r="J134" s="8">
        <f t="shared" si="132"/>
        <v>42861.350107368293</v>
      </c>
      <c r="K134" s="8">
        <f t="shared" si="132"/>
        <v>49383.974628493306</v>
      </c>
      <c r="L134" s="8">
        <f t="shared" si="132"/>
        <v>54593.191012757765</v>
      </c>
      <c r="M134" s="8">
        <f t="shared" si="132"/>
        <v>61446.404426685374</v>
      </c>
    </row>
    <row r="135" spans="1:13">
      <c r="A135" s="1" t="str">
        <f>'A3-999-92-16-7565-0-0'!A135</f>
        <v>131</v>
      </c>
      <c r="B135" s="4">
        <v>111</v>
      </c>
      <c r="C135" s="4">
        <v>7.5553756357125001</v>
      </c>
      <c r="D135" s="4">
        <v>9.166020579225</v>
      </c>
      <c r="E135" s="4">
        <v>11.689620723975001</v>
      </c>
      <c r="F135" s="4">
        <v>15.153523514250001</v>
      </c>
      <c r="G135" s="4">
        <v>18.0810127383</v>
      </c>
      <c r="I135" s="8">
        <f t="shared" ref="I135:M135" si="133">SQRT(2*998*C135*100000)</f>
        <v>38833.657784043666</v>
      </c>
      <c r="J135" s="8">
        <f t="shared" si="133"/>
        <v>42773.095604752642</v>
      </c>
      <c r="K135" s="8">
        <f t="shared" si="133"/>
        <v>48303.708931151552</v>
      </c>
      <c r="L135" s="8">
        <f t="shared" si="133"/>
        <v>54996.757117527392</v>
      </c>
      <c r="M135" s="8">
        <f t="shared" si="133"/>
        <v>60074.704681460396</v>
      </c>
    </row>
    <row r="136" spans="1:13">
      <c r="A136" s="1" t="str">
        <f>'A3-999-92-16-7565-0-0'!A136</f>
        <v>132</v>
      </c>
      <c r="B136" s="4">
        <v>112</v>
      </c>
      <c r="C136" s="4">
        <v>8.1191366462249999</v>
      </c>
      <c r="D136" s="4">
        <v>8.9865150958125</v>
      </c>
      <c r="E136" s="4">
        <v>12.101923329750001</v>
      </c>
      <c r="F136" s="4">
        <v>15.971818083337499</v>
      </c>
      <c r="G136" s="4">
        <v>18.607610523637501</v>
      </c>
      <c r="I136" s="8">
        <f t="shared" ref="I136:M136" si="134">SQRT(2*998*C136*100000)</f>
        <v>40256.424016379176</v>
      </c>
      <c r="J136" s="8">
        <f t="shared" si="134"/>
        <v>42352.194903265343</v>
      </c>
      <c r="K136" s="8">
        <f t="shared" si="134"/>
        <v>49148.183044931582</v>
      </c>
      <c r="L136" s="8">
        <f t="shared" si="134"/>
        <v>56462.154488065411</v>
      </c>
      <c r="M136" s="8">
        <f t="shared" si="134"/>
        <v>60943.244584761364</v>
      </c>
    </row>
    <row r="137" spans="1:13">
      <c r="A137" s="1" t="str">
        <f>'A3-999-92-16-7565-0-0'!A137</f>
        <v>133</v>
      </c>
      <c r="B137" s="4">
        <v>113</v>
      </c>
      <c r="C137" s="4">
        <v>6.450993300525</v>
      </c>
      <c r="D137" s="4">
        <v>9.4317731683124997</v>
      </c>
      <c r="E137" s="4">
        <v>11.6461468563375</v>
      </c>
      <c r="F137" s="4">
        <v>14.8534122088125</v>
      </c>
      <c r="G137" s="4">
        <v>18.362892745949999</v>
      </c>
      <c r="I137" s="8">
        <f t="shared" ref="I137:M137" si="135">SQRT(2*998*C137*100000)</f>
        <v>35883.398149907567</v>
      </c>
      <c r="J137" s="8">
        <f t="shared" si="135"/>
        <v>43388.730384688315</v>
      </c>
      <c r="K137" s="8">
        <f t="shared" si="135"/>
        <v>48213.804169811832</v>
      </c>
      <c r="L137" s="8">
        <f t="shared" si="135"/>
        <v>54449.435964746001</v>
      </c>
      <c r="M137" s="8">
        <f t="shared" si="135"/>
        <v>60541.171049886536</v>
      </c>
    </row>
    <row r="138" spans="1:13">
      <c r="A138" s="1" t="str">
        <f>'A3-999-92-16-7565-0-0'!A138</f>
        <v>134</v>
      </c>
      <c r="B138" s="4">
        <v>114</v>
      </c>
      <c r="C138" s="4">
        <v>7.3309930350375003</v>
      </c>
      <c r="D138" s="4">
        <v>8.8448734671750007</v>
      </c>
      <c r="E138" s="4">
        <v>12.064059474975</v>
      </c>
      <c r="F138" s="4">
        <v>15.671706777900001</v>
      </c>
      <c r="G138" s="4">
        <v>18.952597951125</v>
      </c>
      <c r="I138" s="8">
        <f t="shared" ref="I138:M138" si="136">SQRT(2*998*C138*100000)</f>
        <v>38252.662780432489</v>
      </c>
      <c r="J138" s="8">
        <f t="shared" si="136"/>
        <v>42017.100614489456</v>
      </c>
      <c r="K138" s="8">
        <f t="shared" si="136"/>
        <v>49071.236699364017</v>
      </c>
      <c r="L138" s="8">
        <f t="shared" si="136"/>
        <v>55929.175506785723</v>
      </c>
      <c r="M138" s="8">
        <f t="shared" si="136"/>
        <v>61505.59772122006</v>
      </c>
    </row>
    <row r="139" spans="1:13">
      <c r="A139" s="1" t="str">
        <f>'A3-999-92-16-7565-0-0'!A139</f>
        <v>135</v>
      </c>
      <c r="B139" s="4">
        <v>115</v>
      </c>
      <c r="C139" s="4">
        <v>7.2216062435249997</v>
      </c>
      <c r="D139" s="4">
        <v>9.6603625322249993</v>
      </c>
      <c r="E139" s="4">
        <v>12.3529507546875</v>
      </c>
      <c r="F139" s="4">
        <v>15.62683065585</v>
      </c>
      <c r="G139" s="4">
        <v>19.3144144219875</v>
      </c>
      <c r="I139" s="8">
        <f t="shared" ref="I139:M139" si="137">SQRT(2*998*C139*100000)</f>
        <v>37966.203473715803</v>
      </c>
      <c r="J139" s="8">
        <f t="shared" si="137"/>
        <v>43911.369386892387</v>
      </c>
      <c r="K139" s="8">
        <f t="shared" si="137"/>
        <v>49655.301536045721</v>
      </c>
      <c r="L139" s="8">
        <f t="shared" si="137"/>
        <v>55849.041163726884</v>
      </c>
      <c r="M139" s="8">
        <f t="shared" si="137"/>
        <v>62089.911568858792</v>
      </c>
    </row>
    <row r="140" spans="1:13">
      <c r="A140" s="1" t="str">
        <f>'A3-999-92-16-7565-0-0'!A140</f>
        <v>136</v>
      </c>
      <c r="B140" s="4">
        <v>116</v>
      </c>
      <c r="C140" s="4">
        <v>7.0925868950249997</v>
      </c>
      <c r="D140" s="4">
        <v>9.7417012498499993</v>
      </c>
      <c r="E140" s="4">
        <v>12.395023363125</v>
      </c>
      <c r="F140" s="4">
        <v>16.191993920775001</v>
      </c>
      <c r="G140" s="4">
        <v>19.189601836725</v>
      </c>
      <c r="I140" s="8">
        <f t="shared" ref="I140:M140" si="138">SQRT(2*998*C140*100000)</f>
        <v>37625.527826822443</v>
      </c>
      <c r="J140" s="8">
        <f t="shared" si="138"/>
        <v>44095.845263131763</v>
      </c>
      <c r="K140" s="8">
        <f t="shared" si="138"/>
        <v>49739.789537951903</v>
      </c>
      <c r="L140" s="8">
        <f t="shared" si="138"/>
        <v>56849.995484491381</v>
      </c>
      <c r="M140" s="8">
        <f t="shared" si="138"/>
        <v>61888.969345193575</v>
      </c>
    </row>
    <row r="141" spans="1:13">
      <c r="A141" s="1" t="str">
        <f>'A3-999-92-16-7565-0-0'!A141</f>
        <v>137</v>
      </c>
      <c r="B141" s="4">
        <v>117</v>
      </c>
      <c r="C141" s="4">
        <v>7.0687465795874997</v>
      </c>
      <c r="D141" s="4">
        <v>9.5285376796874992</v>
      </c>
      <c r="E141" s="4">
        <v>11.6131903944</v>
      </c>
      <c r="F141" s="4">
        <v>14.787500280150001</v>
      </c>
      <c r="G141" s="4">
        <v>18.969426994500001</v>
      </c>
      <c r="I141" s="8">
        <f t="shared" ref="I141:M141" si="139">SQRT(2*998*C141*100000)</f>
        <v>37562.239247489822</v>
      </c>
      <c r="J141" s="8">
        <f t="shared" si="139"/>
        <v>43610.734009709406</v>
      </c>
      <c r="K141" s="8">
        <f t="shared" si="139"/>
        <v>48145.537723887144</v>
      </c>
      <c r="L141" s="8">
        <f t="shared" si="139"/>
        <v>54328.492118941977</v>
      </c>
      <c r="M141" s="8">
        <f t="shared" si="139"/>
        <v>61532.898746135797</v>
      </c>
    </row>
    <row r="142" spans="1:13">
      <c r="A142" s="1" t="str">
        <f>'A3-999-92-16-7565-0-0'!A142</f>
        <v>138</v>
      </c>
      <c r="B142" s="4">
        <v>118</v>
      </c>
      <c r="C142" s="4">
        <v>7.0953914038499999</v>
      </c>
      <c r="D142" s="4">
        <v>8.5728092404125</v>
      </c>
      <c r="E142" s="4">
        <v>11.599868479874999</v>
      </c>
      <c r="F142" s="4">
        <v>15.34074288975</v>
      </c>
      <c r="G142" s="4">
        <v>18.8894905312875</v>
      </c>
      <c r="I142" s="8">
        <f t="shared" ref="I142:M142" si="140">SQRT(2*998*C142*100000)</f>
        <v>37632.965923621538</v>
      </c>
      <c r="J142" s="8">
        <f t="shared" si="140"/>
        <v>41365.840066247118</v>
      </c>
      <c r="K142" s="8">
        <f t="shared" si="140"/>
        <v>48117.915048171504</v>
      </c>
      <c r="L142" s="8">
        <f t="shared" si="140"/>
        <v>55335.452295920557</v>
      </c>
      <c r="M142" s="8">
        <f t="shared" si="140"/>
        <v>61403.11319505702</v>
      </c>
    </row>
    <row r="143" spans="1:13">
      <c r="A143" s="1" t="str">
        <f>'A3-999-92-16-7565-0-0'!A143</f>
        <v>139</v>
      </c>
      <c r="B143" s="4">
        <v>119</v>
      </c>
      <c r="C143" s="4">
        <v>6.8969529978375004</v>
      </c>
      <c r="D143" s="4">
        <v>9.4373821859625</v>
      </c>
      <c r="E143" s="4">
        <v>12.0871981656</v>
      </c>
      <c r="F143" s="4">
        <v>15.121969306724999</v>
      </c>
      <c r="G143" s="4">
        <v>18.529776944437501</v>
      </c>
      <c r="I143" s="8">
        <f t="shared" ref="I143:M143" si="141">SQRT(2*998*C143*100000)</f>
        <v>37102.989345447153</v>
      </c>
      <c r="J143" s="8">
        <f t="shared" si="141"/>
        <v>43401.629973056486</v>
      </c>
      <c r="K143" s="8">
        <f t="shared" si="141"/>
        <v>49118.273115549986</v>
      </c>
      <c r="L143" s="8">
        <f t="shared" si="141"/>
        <v>54939.467358378257</v>
      </c>
      <c r="M143" s="8">
        <f t="shared" si="141"/>
        <v>60815.651588301887</v>
      </c>
    </row>
    <row r="144" spans="1:13">
      <c r="A144" s="1" t="str">
        <f>'A3-999-92-16-7565-0-0'!A144</f>
        <v>140</v>
      </c>
      <c r="B144" s="4">
        <v>120</v>
      </c>
      <c r="C144" s="4">
        <v>7.3478210832000004</v>
      </c>
      <c r="D144" s="4">
        <v>9.7851751174874995</v>
      </c>
      <c r="E144" s="4">
        <v>12.369779798062501</v>
      </c>
      <c r="F144" s="4">
        <v>15.987243877087501</v>
      </c>
      <c r="G144" s="4">
        <v>19.108963748699999</v>
      </c>
      <c r="I144" s="8">
        <f t="shared" ref="I144:M144" si="142">SQRT(2*998*C144*100000)</f>
        <v>38296.541465342794</v>
      </c>
      <c r="J144" s="8">
        <f t="shared" si="142"/>
        <v>44194.128042654091</v>
      </c>
      <c r="K144" s="8">
        <f t="shared" si="142"/>
        <v>49689.113975731896</v>
      </c>
      <c r="L144" s="8">
        <f t="shared" si="142"/>
        <v>56489.413856639236</v>
      </c>
      <c r="M144" s="8">
        <f t="shared" si="142"/>
        <v>61758.798273934379</v>
      </c>
    </row>
    <row r="145" spans="1:13">
      <c r="A145" s="1" t="str">
        <f>'A3-999-92-16-7565-0-0'!A145</f>
        <v>141</v>
      </c>
      <c r="B145" s="4">
        <v>121</v>
      </c>
      <c r="C145" s="4">
        <v>7.1010014167125002</v>
      </c>
      <c r="D145" s="4">
        <v>8.9500515050249998</v>
      </c>
      <c r="E145" s="4">
        <v>11.7555326526375</v>
      </c>
      <c r="F145" s="4">
        <v>15.55811322315</v>
      </c>
      <c r="G145" s="4">
        <v>18.478590179925</v>
      </c>
      <c r="I145" s="8">
        <f t="shared" ref="I145:M145" si="143">SQRT(2*998*C145*100000)</f>
        <v>37647.840346769095</v>
      </c>
      <c r="J145" s="8">
        <f t="shared" si="143"/>
        <v>42266.18365079807</v>
      </c>
      <c r="K145" s="8">
        <f t="shared" si="143"/>
        <v>48439.697743343168</v>
      </c>
      <c r="L145" s="8">
        <f t="shared" si="143"/>
        <v>55726.110570725636</v>
      </c>
      <c r="M145" s="8">
        <f t="shared" si="143"/>
        <v>60731.594742053581</v>
      </c>
    </row>
    <row r="146" spans="1:13">
      <c r="A146" s="1" t="str">
        <f>'A3-999-92-16-7565-0-0'!A146</f>
        <v>142</v>
      </c>
      <c r="B146" s="4">
        <v>122</v>
      </c>
      <c r="C146" s="4">
        <v>7.4726346636749996</v>
      </c>
      <c r="D146" s="4">
        <v>8.7649370039624994</v>
      </c>
      <c r="E146" s="4">
        <v>11.888759759587501</v>
      </c>
      <c r="F146" s="4">
        <v>15.935356482974999</v>
      </c>
      <c r="G146" s="4">
        <v>8.5503711793875006</v>
      </c>
      <c r="I146" s="8">
        <f t="shared" ref="I146:M146" si="144">SQRT(2*998*C146*100000)</f>
        <v>38620.433437100757</v>
      </c>
      <c r="J146" s="8">
        <f t="shared" si="144"/>
        <v>41826.802722547596</v>
      </c>
      <c r="K146" s="8">
        <f t="shared" si="144"/>
        <v>48713.411377295939</v>
      </c>
      <c r="L146" s="8">
        <f t="shared" si="144"/>
        <v>56397.669756841991</v>
      </c>
      <c r="M146" s="8">
        <f t="shared" si="144"/>
        <v>41311.670111552558</v>
      </c>
    </row>
    <row r="147" spans="1:13">
      <c r="A147" s="1" t="str">
        <f>'A3-999-92-16-7565-0-0'!A147</f>
        <v>143</v>
      </c>
      <c r="B147" s="4">
        <v>123</v>
      </c>
      <c r="C147" s="4">
        <v>7.7461001496374999</v>
      </c>
      <c r="D147" s="4">
        <v>8.8280434285875007</v>
      </c>
      <c r="E147" s="4">
        <v>11.7036442633125</v>
      </c>
      <c r="F147" s="4">
        <v>15.203308024349999</v>
      </c>
      <c r="G147" s="4">
        <v>19.258318274212499</v>
      </c>
      <c r="I147" s="8">
        <f t="shared" ref="I147:M147" si="145">SQRT(2*998*C147*100000)</f>
        <v>39320.752661509992</v>
      </c>
      <c r="J147" s="8">
        <f t="shared" si="145"/>
        <v>41977.106478961425</v>
      </c>
      <c r="K147" s="8">
        <f t="shared" si="145"/>
        <v>48332.67419621197</v>
      </c>
      <c r="L147" s="8">
        <f t="shared" si="145"/>
        <v>55087.024621595418</v>
      </c>
      <c r="M147" s="8">
        <f t="shared" si="145"/>
        <v>61999.680059923005</v>
      </c>
    </row>
    <row r="148" spans="1:13">
      <c r="A148" s="1" t="str">
        <f>'A3-999-92-16-7565-0-0'!A148</f>
        <v>144</v>
      </c>
      <c r="B148" s="4">
        <v>124</v>
      </c>
      <c r="C148" s="4">
        <v>6.7468978427249997</v>
      </c>
      <c r="D148" s="4">
        <v>9.3434231786250006</v>
      </c>
      <c r="E148" s="4">
        <v>11.884552996349999</v>
      </c>
      <c r="F148" s="4">
        <v>15.518847113962501</v>
      </c>
      <c r="G148" s="4">
        <v>18.645474378412501</v>
      </c>
      <c r="I148" s="8">
        <f t="shared" ref="I148:M148" si="146">SQRT(2*998*C148*100000)</f>
        <v>36697.149881263394</v>
      </c>
      <c r="J148" s="8">
        <f t="shared" si="146"/>
        <v>43185.035214221491</v>
      </c>
      <c r="K148" s="8">
        <f t="shared" si="146"/>
        <v>48704.792146886939</v>
      </c>
      <c r="L148" s="8">
        <f t="shared" si="146"/>
        <v>55655.744393071545</v>
      </c>
      <c r="M148" s="8">
        <f t="shared" si="146"/>
        <v>61005.218513920066</v>
      </c>
    </row>
    <row r="149" spans="1:13">
      <c r="A149" s="1" t="str">
        <f>'A3-999-92-16-7565-0-0'!A149</f>
        <v>145</v>
      </c>
      <c r="B149" s="4">
        <v>125</v>
      </c>
      <c r="C149" s="4">
        <v>6.8029939905000001</v>
      </c>
      <c r="D149" s="4">
        <v>8.3456221309124992</v>
      </c>
      <c r="E149" s="4">
        <v>11.395820061</v>
      </c>
      <c r="F149" s="4">
        <v>15.0693802878</v>
      </c>
      <c r="G149" s="4">
        <v>18.061379186100002</v>
      </c>
      <c r="I149" s="8">
        <f t="shared" ref="I149:M149" si="147">SQRT(2*998*C149*100000)</f>
        <v>36849.390775205495</v>
      </c>
      <c r="J149" s="8">
        <f t="shared" si="147"/>
        <v>40814.043873771378</v>
      </c>
      <c r="K149" s="8">
        <f t="shared" si="147"/>
        <v>47692.826338723105</v>
      </c>
      <c r="L149" s="8">
        <f t="shared" si="147"/>
        <v>54843.853852960405</v>
      </c>
      <c r="M149" s="8">
        <f t="shared" si="147"/>
        <v>60042.079290657159</v>
      </c>
    </row>
    <row r="150" spans="1:13">
      <c r="A150" s="1" t="str">
        <f>'A3-999-92-16-7565-0-0'!A150</f>
        <v>146</v>
      </c>
      <c r="B150" s="4">
        <v>126</v>
      </c>
      <c r="C150" s="4">
        <v>6.5112962115375002</v>
      </c>
      <c r="D150" s="4">
        <v>9.2592789569625005</v>
      </c>
      <c r="E150" s="4">
        <v>11.961683955525</v>
      </c>
      <c r="F150" s="4">
        <v>15.4557386989125</v>
      </c>
      <c r="G150" s="4">
        <v>18.637761481537499</v>
      </c>
      <c r="I150" s="8">
        <f t="shared" ref="I150:M150" si="148">SQRT(2*998*C150*100000)</f>
        <v>36050.724317590139</v>
      </c>
      <c r="J150" s="8">
        <f t="shared" si="148"/>
        <v>42990.139332290084</v>
      </c>
      <c r="K150" s="8">
        <f t="shared" si="148"/>
        <v>48862.58402420803</v>
      </c>
      <c r="L150" s="8">
        <f t="shared" si="148"/>
        <v>55542.465234295596</v>
      </c>
      <c r="M150" s="8">
        <f t="shared" si="148"/>
        <v>60992.599483174061</v>
      </c>
    </row>
    <row r="151" spans="1:13">
      <c r="A151" s="1" t="str">
        <f>'A3-999-92-16-7565-0-0'!A151</f>
        <v>147</v>
      </c>
      <c r="B151" s="4">
        <v>127</v>
      </c>
      <c r="C151" s="4">
        <v>6.9635665513124998</v>
      </c>
      <c r="D151" s="4">
        <v>10.046720943337499</v>
      </c>
      <c r="E151" s="4">
        <v>13.239262126874999</v>
      </c>
      <c r="F151" s="4">
        <v>15.43961128035</v>
      </c>
      <c r="G151" s="4">
        <v>18.731721484087501</v>
      </c>
      <c r="I151" s="8">
        <f t="shared" ref="I151:M151" si="149">SQRT(2*998*C151*100000)</f>
        <v>37281.736596381546</v>
      </c>
      <c r="J151" s="8">
        <f t="shared" si="149"/>
        <v>44780.86087035582</v>
      </c>
      <c r="K151" s="8">
        <f t="shared" si="149"/>
        <v>51405.804346632394</v>
      </c>
      <c r="L151" s="8">
        <f t="shared" si="149"/>
        <v>55513.479548285024</v>
      </c>
      <c r="M151" s="8">
        <f t="shared" si="149"/>
        <v>61146.149578071272</v>
      </c>
    </row>
    <row r="152" spans="1:13">
      <c r="A152" s="1" t="str">
        <f>'A3-999-92-16-7565-0-0'!A152</f>
        <v>148</v>
      </c>
      <c r="B152" s="4">
        <v>128</v>
      </c>
      <c r="C152" s="4">
        <v>6.9214949380875002</v>
      </c>
      <c r="D152" s="4">
        <v>9.2073905676374999</v>
      </c>
      <c r="E152" s="4">
        <v>11.8810468627125</v>
      </c>
      <c r="F152" s="4">
        <v>14.9901454494</v>
      </c>
      <c r="G152" s="4">
        <v>18.097140156862501</v>
      </c>
      <c r="I152" s="8">
        <f t="shared" ref="I152:M152" si="150">SQRT(2*998*C152*100000)</f>
        <v>37168.943886560257</v>
      </c>
      <c r="J152" s="8">
        <f t="shared" si="150"/>
        <v>42869.513145129662</v>
      </c>
      <c r="K152" s="8">
        <f t="shared" si="150"/>
        <v>48697.607269735701</v>
      </c>
      <c r="L152" s="8">
        <f t="shared" si="150"/>
        <v>54699.479263519868</v>
      </c>
      <c r="M152" s="8">
        <f t="shared" si="150"/>
        <v>60101.490624690457</v>
      </c>
    </row>
    <row r="153" spans="1:13">
      <c r="A153" s="1" t="str">
        <f>'A3-999-92-16-7565-0-0'!A153</f>
        <v>149</v>
      </c>
      <c r="B153" s="4">
        <v>129</v>
      </c>
      <c r="C153" s="4">
        <v>6.8787217000499998</v>
      </c>
      <c r="D153" s="4">
        <v>8.7733505304375008</v>
      </c>
      <c r="E153" s="4">
        <v>12.036010405875</v>
      </c>
      <c r="F153" s="4">
        <v>15.743227724212501</v>
      </c>
      <c r="G153" s="4">
        <v>18.780103739775001</v>
      </c>
      <c r="I153" s="8">
        <f t="shared" ref="I153:M153" si="151">SQRT(2*998*C153*100000)</f>
        <v>37053.91816434505</v>
      </c>
      <c r="J153" s="8">
        <f t="shared" si="151"/>
        <v>41846.872832689965</v>
      </c>
      <c r="K153" s="8">
        <f t="shared" si="151"/>
        <v>49014.15792414116</v>
      </c>
      <c r="L153" s="8">
        <f t="shared" si="151"/>
        <v>56056.652181099926</v>
      </c>
      <c r="M153" s="8">
        <f t="shared" si="151"/>
        <v>61225.065997997015</v>
      </c>
    </row>
    <row r="154" spans="1:13">
      <c r="A154" s="1" t="str">
        <f>'A3-999-92-16-7565-0-0'!A154</f>
        <v>150</v>
      </c>
      <c r="B154" s="4">
        <v>130</v>
      </c>
      <c r="C154" s="4">
        <v>7.1921569104375003</v>
      </c>
      <c r="D154" s="4">
        <v>10.058641598662501</v>
      </c>
      <c r="E154" s="4">
        <v>12.5997724116</v>
      </c>
      <c r="F154" s="4">
        <v>15.970415828925001</v>
      </c>
      <c r="G154" s="4">
        <v>18.573251807287502</v>
      </c>
      <c r="I154" s="8">
        <f t="shared" ref="I154:M154" si="152">SQRT(2*998*C154*100000)</f>
        <v>37888.712294340716</v>
      </c>
      <c r="J154" s="8">
        <f t="shared" si="152"/>
        <v>44807.419732596019</v>
      </c>
      <c r="K154" s="8">
        <f t="shared" si="152"/>
        <v>50148.923950124394</v>
      </c>
      <c r="L154" s="8">
        <f t="shared" si="152"/>
        <v>56459.675870956169</v>
      </c>
      <c r="M154" s="8">
        <f t="shared" si="152"/>
        <v>60886.953124085507</v>
      </c>
    </row>
    <row r="155" spans="1:13">
      <c r="A155" s="1" t="str">
        <f>'A3-999-92-16-7565-0-0'!A155</f>
        <v>151</v>
      </c>
      <c r="B155" s="4">
        <v>131</v>
      </c>
      <c r="C155" s="4">
        <v>6.6557423489999996</v>
      </c>
      <c r="D155" s="4">
        <v>9.6140841557624999</v>
      </c>
      <c r="E155" s="4">
        <v>11.790592993800001</v>
      </c>
      <c r="F155" s="4">
        <v>14.788902534562499</v>
      </c>
      <c r="G155" s="4">
        <v>18.634956972712502</v>
      </c>
      <c r="I155" s="8">
        <f t="shared" ref="I155:M155" si="153">SQRT(2*998*C155*100000)</f>
        <v>36448.404256707865</v>
      </c>
      <c r="J155" s="8">
        <f t="shared" si="153"/>
        <v>43806.063478589298</v>
      </c>
      <c r="K155" s="8">
        <f t="shared" si="153"/>
        <v>48511.878561466576</v>
      </c>
      <c r="L155" s="8">
        <f t="shared" si="153"/>
        <v>54331.067962066365</v>
      </c>
      <c r="M155" s="8">
        <f t="shared" si="153"/>
        <v>60988.010393465171</v>
      </c>
    </row>
    <row r="156" spans="1:13">
      <c r="A156" s="1" t="str">
        <f>'A3-999-92-16-7565-0-0'!A156</f>
        <v>152</v>
      </c>
      <c r="B156" s="4">
        <v>132</v>
      </c>
      <c r="C156" s="4">
        <v>6.5449533030750002</v>
      </c>
      <c r="D156" s="4">
        <v>9.8931596545874996</v>
      </c>
      <c r="E156" s="4">
        <v>12.3669752892375</v>
      </c>
      <c r="F156" s="4">
        <v>15.799324867199999</v>
      </c>
      <c r="G156" s="4">
        <v>18.857235694162501</v>
      </c>
      <c r="I156" s="8">
        <f t="shared" ref="I156:M156" si="154">SQRT(2*998*C156*100000)</f>
        <v>36143.77787799402</v>
      </c>
      <c r="J156" s="8">
        <f t="shared" si="154"/>
        <v>44437.311654235622</v>
      </c>
      <c r="K156" s="8">
        <f t="shared" si="154"/>
        <v>49683.480833490372</v>
      </c>
      <c r="L156" s="8">
        <f t="shared" si="154"/>
        <v>56156.435459287473</v>
      </c>
      <c r="M156" s="8">
        <f t="shared" si="154"/>
        <v>61350.666211173579</v>
      </c>
    </row>
    <row r="157" spans="1:13">
      <c r="A157" s="1" t="str">
        <f>'A3-999-92-16-7565-0-0'!A157</f>
        <v>153</v>
      </c>
      <c r="B157" s="4">
        <v>133</v>
      </c>
      <c r="C157" s="4">
        <v>7.3394065615124999</v>
      </c>
      <c r="D157" s="4">
        <v>9.9815096442750004</v>
      </c>
      <c r="E157" s="4">
        <v>11.7225761907</v>
      </c>
      <c r="F157" s="4">
        <v>14.983833811725001</v>
      </c>
      <c r="G157" s="4">
        <v>18.8880872816625</v>
      </c>
      <c r="I157" s="8">
        <f t="shared" ref="I157:M157" si="155">SQRT(2*998*C157*100000)</f>
        <v>38274.607113305487</v>
      </c>
      <c r="J157" s="8">
        <f t="shared" si="155"/>
        <v>44635.292370469469</v>
      </c>
      <c r="K157" s="8">
        <f t="shared" si="155"/>
        <v>48371.750099244076</v>
      </c>
      <c r="L157" s="8">
        <f t="shared" si="155"/>
        <v>54687.962375831026</v>
      </c>
      <c r="M157" s="8">
        <f t="shared" si="155"/>
        <v>61400.832416342979</v>
      </c>
    </row>
    <row r="158" spans="1:13">
      <c r="A158" s="1" t="str">
        <f>'A3-999-92-16-7565-0-0'!A158</f>
        <v>154</v>
      </c>
      <c r="B158" s="4">
        <v>134</v>
      </c>
      <c r="C158" s="4">
        <v>6.6929055741749996</v>
      </c>
      <c r="D158" s="4">
        <v>9.4927767089249997</v>
      </c>
      <c r="E158" s="4">
        <v>11.823549455737499</v>
      </c>
      <c r="F158" s="4">
        <v>15.29095837965</v>
      </c>
      <c r="G158" s="4">
        <v>19.281457960049998</v>
      </c>
      <c r="I158" s="8">
        <f t="shared" ref="I158:M158" si="156">SQRT(2*998*C158*100000)</f>
        <v>36550.019871476536</v>
      </c>
      <c r="J158" s="8">
        <f t="shared" si="156"/>
        <v>43528.820695045601</v>
      </c>
      <c r="K158" s="8">
        <f t="shared" si="156"/>
        <v>48579.630210255869</v>
      </c>
      <c r="L158" s="8">
        <f t="shared" si="156"/>
        <v>55245.590707115618</v>
      </c>
      <c r="M158" s="8">
        <f t="shared" si="156"/>
        <v>62036.916499983941</v>
      </c>
    </row>
    <row r="159" spans="1:13">
      <c r="A159" s="1" t="str">
        <f>'A3-999-92-16-7565-0-0'!A159</f>
        <v>155</v>
      </c>
      <c r="B159" s="4">
        <v>135</v>
      </c>
      <c r="C159" s="4">
        <v>0.92978523982500105</v>
      </c>
      <c r="D159" s="4">
        <v>3.5767957154249999</v>
      </c>
      <c r="E159" s="4">
        <v>6.0660381390375004</v>
      </c>
      <c r="F159" s="4">
        <v>9.5909444699250006</v>
      </c>
      <c r="G159" s="4">
        <v>13.136887602637501</v>
      </c>
      <c r="I159" s="8">
        <f t="shared" ref="I159:M159" si="157">SQRT(2*998*C159*100000)</f>
        <v>13622.963476023497</v>
      </c>
      <c r="J159" s="8">
        <f t="shared" si="157"/>
        <v>26719.439080916909</v>
      </c>
      <c r="K159" s="8">
        <f t="shared" si="157"/>
        <v>34796.281590881015</v>
      </c>
      <c r="L159" s="8">
        <f t="shared" si="157"/>
        <v>43753.314345281658</v>
      </c>
      <c r="M159" s="8">
        <f t="shared" si="157"/>
        <v>51206.66719760665</v>
      </c>
    </row>
    <row r="160" spans="1:13">
      <c r="A160" s="1" t="str">
        <f>'A3-999-92-16-7565-0-0'!A160</f>
        <v>156</v>
      </c>
      <c r="B160" s="4">
        <v>136</v>
      </c>
      <c r="C160" s="4">
        <v>7.2258140019750003</v>
      </c>
      <c r="D160" s="4">
        <v>10.3321080798375</v>
      </c>
      <c r="E160" s="4">
        <v>12.2996611061625</v>
      </c>
      <c r="F160" s="4">
        <v>15.4262883706125</v>
      </c>
      <c r="G160" s="4">
        <v>18.77729923095</v>
      </c>
      <c r="I160" s="8">
        <f t="shared" ref="I160:M160" si="158">SQRT(2*998*C160*100000)</f>
        <v>37977.262602697025</v>
      </c>
      <c r="J160" s="8">
        <f t="shared" si="158"/>
        <v>45412.429716274433</v>
      </c>
      <c r="K160" s="8">
        <f t="shared" si="158"/>
        <v>49548.081262446831</v>
      </c>
      <c r="L160" s="8">
        <f t="shared" si="158"/>
        <v>55489.522964017764</v>
      </c>
      <c r="M160" s="8">
        <f t="shared" si="158"/>
        <v>61220.494333986062</v>
      </c>
    </row>
    <row r="161" spans="1:13">
      <c r="A161" s="1" t="str">
        <f>'A3-999-92-16-7565-0-0'!A161</f>
        <v>157</v>
      </c>
      <c r="B161" s="4">
        <v>137</v>
      </c>
      <c r="C161" s="4">
        <v>7.4530011114750003</v>
      </c>
      <c r="D161" s="4">
        <v>9.2207134773749999</v>
      </c>
      <c r="E161" s="4">
        <v>12.545078518237499</v>
      </c>
      <c r="F161" s="4">
        <v>15.2033090195625</v>
      </c>
      <c r="G161" s="4">
        <v>19.3144144219875</v>
      </c>
      <c r="I161" s="8">
        <f t="shared" ref="I161:M161" si="159">SQRT(2*998*C161*100000)</f>
        <v>38569.664528621586</v>
      </c>
      <c r="J161" s="8">
        <f t="shared" si="159"/>
        <v>42900.51759692475</v>
      </c>
      <c r="K161" s="8">
        <f t="shared" si="159"/>
        <v>50039.96075378362</v>
      </c>
      <c r="L161" s="8">
        <f t="shared" si="159"/>
        <v>55087.026424600874</v>
      </c>
      <c r="M161" s="8">
        <f t="shared" si="159"/>
        <v>62089.911568858792</v>
      </c>
    </row>
    <row r="162" spans="1:13">
      <c r="A162" s="1" t="str">
        <f>'A3-999-92-16-7565-0-0'!A162</f>
        <v>158</v>
      </c>
      <c r="B162" s="4">
        <v>138</v>
      </c>
      <c r="C162" s="4">
        <v>6.6571446034125001</v>
      </c>
      <c r="D162" s="4">
        <v>9.9632783464875008</v>
      </c>
      <c r="E162" s="4">
        <v>11.8046165331375</v>
      </c>
      <c r="F162" s="4">
        <v>15.245379637575001</v>
      </c>
      <c r="G162" s="4">
        <v>18.740836635375</v>
      </c>
      <c r="I162" s="8">
        <f t="shared" ref="I162:M162" si="160">SQRT(2*998*C162*100000)</f>
        <v>36452.243591322811</v>
      </c>
      <c r="J162" s="8">
        <f t="shared" si="160"/>
        <v>44594.510401605548</v>
      </c>
      <c r="K162" s="8">
        <f t="shared" si="160"/>
        <v>48540.719607503197</v>
      </c>
      <c r="L162" s="8">
        <f t="shared" si="160"/>
        <v>55163.192217818309</v>
      </c>
      <c r="M162" s="8">
        <f t="shared" si="160"/>
        <v>61161.025109303475</v>
      </c>
    </row>
    <row r="163" spans="1:13">
      <c r="A163" s="1" t="str">
        <f>'A3-999-92-16-7565-0-0'!A163</f>
        <v>159</v>
      </c>
      <c r="B163" s="4">
        <v>139</v>
      </c>
      <c r="C163" s="4">
        <v>6.8086030081500004</v>
      </c>
      <c r="D163" s="4">
        <v>9.3286970192624992</v>
      </c>
      <c r="E163" s="4">
        <v>11.810226546000001</v>
      </c>
      <c r="F163" s="4">
        <v>15.5104315970625</v>
      </c>
      <c r="G163" s="4">
        <v>19.010095358099999</v>
      </c>
      <c r="I163" s="8">
        <f t="shared" ref="I163:M163" si="161">SQRT(2*998*C163*100000)</f>
        <v>36864.57866878096</v>
      </c>
      <c r="J163" s="8">
        <f t="shared" si="161"/>
        <v>43150.98985011578</v>
      </c>
      <c r="K163" s="8">
        <f t="shared" si="161"/>
        <v>48552.252456313501</v>
      </c>
      <c r="L163" s="8">
        <f t="shared" si="161"/>
        <v>55640.651926210165</v>
      </c>
      <c r="M163" s="8">
        <f t="shared" si="161"/>
        <v>61598.823312436412</v>
      </c>
    </row>
    <row r="164" spans="1:13">
      <c r="A164" s="1" t="str">
        <f>'A3-999-92-16-7565-0-0'!A164</f>
        <v>160</v>
      </c>
      <c r="B164" s="4">
        <v>140</v>
      </c>
      <c r="C164" s="4">
        <v>6.7581168732375003</v>
      </c>
      <c r="D164" s="4">
        <v>10.189063201574999</v>
      </c>
      <c r="E164" s="4">
        <v>11.9799152533125</v>
      </c>
      <c r="F164" s="4">
        <v>15.422081607375</v>
      </c>
      <c r="G164" s="4">
        <v>18.942781175025001</v>
      </c>
      <c r="I164" s="8">
        <f t="shared" ref="I164:M164" si="162">SQRT(2*998*C164*100000)</f>
        <v>36727.648003897622</v>
      </c>
      <c r="J164" s="8">
        <f t="shared" si="162"/>
        <v>45096.973457587701</v>
      </c>
      <c r="K164" s="8">
        <f t="shared" si="162"/>
        <v>48899.806590222572</v>
      </c>
      <c r="L164" s="8">
        <f t="shared" si="162"/>
        <v>55481.956425779092</v>
      </c>
      <c r="M164" s="8">
        <f t="shared" si="162"/>
        <v>61489.666794795616</v>
      </c>
    </row>
    <row r="165" spans="1:13">
      <c r="A165" s="1" t="str">
        <f>'A3-999-92-16-7565-0-0'!A165</f>
        <v>161</v>
      </c>
      <c r="B165" s="4">
        <v>141</v>
      </c>
      <c r="C165" s="4">
        <v>6.8478701125499999</v>
      </c>
      <c r="D165" s="4">
        <v>9.8875496417250002</v>
      </c>
      <c r="E165" s="4">
        <v>12.132775912462501</v>
      </c>
      <c r="F165" s="4">
        <v>15.831579704325</v>
      </c>
      <c r="G165" s="4">
        <v>9.2038854292124999</v>
      </c>
      <c r="I165" s="8">
        <f t="shared" ref="I165:M165" si="163">SQRT(2*998*C165*100000)</f>
        <v>36970.729969328167</v>
      </c>
      <c r="J165" s="8">
        <f t="shared" si="163"/>
        <v>44424.710561671753</v>
      </c>
      <c r="K165" s="8">
        <f t="shared" si="163"/>
        <v>49210.792232268679</v>
      </c>
      <c r="L165" s="8">
        <f t="shared" si="163"/>
        <v>56213.728830093365</v>
      </c>
      <c r="M165" s="8">
        <f t="shared" si="163"/>
        <v>42861.352424658922</v>
      </c>
    </row>
    <row r="166" spans="1:13">
      <c r="A166" s="1" t="str">
        <f>'A3-999-92-16-7565-0-0'!A166</f>
        <v>162</v>
      </c>
      <c r="B166" s="4">
        <v>142</v>
      </c>
      <c r="C166" s="4">
        <v>6.5533678247624998</v>
      </c>
      <c r="D166" s="4">
        <v>10.057238349037499</v>
      </c>
      <c r="E166" s="4">
        <v>12.006560077574999</v>
      </c>
      <c r="F166" s="4">
        <v>15.79511710875</v>
      </c>
      <c r="G166" s="4">
        <v>19.557027325237499</v>
      </c>
      <c r="I166" s="8">
        <f t="shared" ref="I166:M166" si="164">SQRT(2*998*C166*100000)</f>
        <v>36167.004545892312</v>
      </c>
      <c r="J166" s="8">
        <f t="shared" si="164"/>
        <v>44804.294152099807</v>
      </c>
      <c r="K166" s="8">
        <f t="shared" si="164"/>
        <v>48954.156018503367</v>
      </c>
      <c r="L166" s="8">
        <f t="shared" si="164"/>
        <v>56148.957024209274</v>
      </c>
      <c r="M166" s="8">
        <f t="shared" si="164"/>
        <v>62478.657588951166</v>
      </c>
    </row>
    <row r="167" spans="1:13">
      <c r="A167" s="1" t="str">
        <f>'A3-999-92-16-7565-0-0'!A167</f>
        <v>163</v>
      </c>
      <c r="B167" s="4">
        <v>143</v>
      </c>
      <c r="C167" s="4">
        <v>6.8934468642000004</v>
      </c>
      <c r="D167" s="4">
        <v>9.7213660728374993</v>
      </c>
      <c r="E167" s="4">
        <v>11.817939442875</v>
      </c>
      <c r="F167" s="4">
        <v>14.783993151300001</v>
      </c>
      <c r="G167" s="4">
        <v>18.179880133687501</v>
      </c>
      <c r="I167" s="8">
        <f t="shared" ref="I167:M167" si="165">SQRT(2*998*C167*100000)</f>
        <v>37093.557312481098</v>
      </c>
      <c r="J167" s="8">
        <f t="shared" si="165"/>
        <v>44049.797594749114</v>
      </c>
      <c r="K167" s="8">
        <f t="shared" si="165"/>
        <v>48568.103862492411</v>
      </c>
      <c r="L167" s="8">
        <f t="shared" si="165"/>
        <v>54322.049234168997</v>
      </c>
      <c r="M167" s="8">
        <f t="shared" si="165"/>
        <v>60238.725706010955</v>
      </c>
    </row>
    <row r="168" spans="1:13">
      <c r="A168" s="1" t="str">
        <f>'A3-999-92-16-7565-0-0'!A168</f>
        <v>164</v>
      </c>
      <c r="B168" s="4">
        <v>144</v>
      </c>
      <c r="C168" s="4">
        <v>6.8646981607124999</v>
      </c>
      <c r="D168" s="4">
        <v>10.081078664474999</v>
      </c>
      <c r="E168" s="4">
        <v>12.2982578565375</v>
      </c>
      <c r="F168" s="4">
        <v>15.541284179774999</v>
      </c>
      <c r="G168" s="4">
        <v>18.733123738500002</v>
      </c>
      <c r="I168" s="8">
        <f t="shared" ref="I168:M168" si="166">SQRT(2*998*C168*100000)</f>
        <v>37016.128280497069</v>
      </c>
      <c r="J168" s="8">
        <f t="shared" si="166"/>
        <v>44857.366189169086</v>
      </c>
      <c r="K168" s="8">
        <f t="shared" si="166"/>
        <v>49545.254749217762</v>
      </c>
      <c r="L168" s="8">
        <f t="shared" si="166"/>
        <v>55695.963249441069</v>
      </c>
      <c r="M168" s="8">
        <f t="shared" si="166"/>
        <v>61148.438231933615</v>
      </c>
    </row>
    <row r="169" spans="1:13">
      <c r="A169" s="1" t="str">
        <f>'A3-999-92-16-7565-0-0'!A169</f>
        <v>165</v>
      </c>
      <c r="B169" s="4">
        <v>145</v>
      </c>
      <c r="C169" s="4">
        <v>6.7497023515499999</v>
      </c>
      <c r="D169" s="4">
        <v>9.3672634940625006</v>
      </c>
      <c r="E169" s="4">
        <v>11.773763950425</v>
      </c>
      <c r="F169" s="4">
        <v>15.346351907400001</v>
      </c>
      <c r="G169" s="4">
        <v>18.5641356607875</v>
      </c>
      <c r="I169" s="8">
        <f t="shared" ref="I169:M169" si="167">SQRT(2*998*C169*100000)</f>
        <v>36704.776111146355</v>
      </c>
      <c r="J169" s="8">
        <f t="shared" si="167"/>
        <v>43240.094743361456</v>
      </c>
      <c r="K169" s="8">
        <f t="shared" si="167"/>
        <v>48477.245017686699</v>
      </c>
      <c r="L169" s="8">
        <f t="shared" si="167"/>
        <v>55345.567489339563</v>
      </c>
      <c r="M169" s="8">
        <f t="shared" si="167"/>
        <v>60872.008985191096</v>
      </c>
    </row>
    <row r="170" spans="1:13">
      <c r="A170" s="1" t="str">
        <f>'A3-999-92-16-7565-0-0'!A170</f>
        <v>166</v>
      </c>
      <c r="B170" s="4">
        <v>146</v>
      </c>
      <c r="C170" s="4">
        <v>6.2083794020624996</v>
      </c>
      <c r="D170" s="4">
        <v>8.9177966678999994</v>
      </c>
      <c r="E170" s="4">
        <v>11.7358991004375</v>
      </c>
      <c r="F170" s="4">
        <v>14.836583165437499</v>
      </c>
      <c r="G170" s="4">
        <v>18.396549837487498</v>
      </c>
      <c r="I170" s="8">
        <f t="shared" ref="I170:M170" si="168">SQRT(2*998*C170*100000)</f>
        <v>35202.166533491589</v>
      </c>
      <c r="J170" s="8">
        <f t="shared" si="168"/>
        <v>42189.95395722588</v>
      </c>
      <c r="K170" s="8">
        <f t="shared" si="168"/>
        <v>48399.229957173135</v>
      </c>
      <c r="L170" s="8">
        <f t="shared" si="168"/>
        <v>54418.581383763805</v>
      </c>
      <c r="M170" s="8">
        <f t="shared" si="168"/>
        <v>60596.628186414011</v>
      </c>
    </row>
    <row r="171" spans="1:13">
      <c r="A171" s="1" t="str">
        <f>'A3-999-92-16-7565-0-0'!A171</f>
        <v>167</v>
      </c>
      <c r="B171" s="4">
        <v>147</v>
      </c>
      <c r="C171" s="4">
        <v>6.5659891096875</v>
      </c>
      <c r="D171" s="4">
        <v>9.3609528516000005</v>
      </c>
      <c r="E171" s="4">
        <v>12.1005210753375</v>
      </c>
      <c r="F171" s="4">
        <v>15.4823845183875</v>
      </c>
      <c r="G171" s="4">
        <v>19.284964093687499</v>
      </c>
      <c r="I171" s="8">
        <f t="shared" ref="I171:M171" si="169">SQRT(2*998*C171*100000)</f>
        <v>36201.815234786569</v>
      </c>
      <c r="J171" s="8">
        <f t="shared" si="169"/>
        <v>43225.527054963255</v>
      </c>
      <c r="K171" s="8">
        <f t="shared" si="169"/>
        <v>49145.335553207537</v>
      </c>
      <c r="L171" s="8">
        <f t="shared" si="169"/>
        <v>55590.3224479778</v>
      </c>
      <c r="M171" s="8">
        <f t="shared" si="169"/>
        <v>62042.556629301027</v>
      </c>
    </row>
    <row r="172" spans="1:13">
      <c r="A172" s="1" t="str">
        <f>'A3-999-92-16-7565-0-0'!A172</f>
        <v>168</v>
      </c>
      <c r="B172" s="4">
        <v>148</v>
      </c>
      <c r="C172" s="4">
        <v>7.1977659280874997</v>
      </c>
      <c r="D172" s="4">
        <v>9.9240112420875004</v>
      </c>
      <c r="E172" s="4">
        <v>12.382401082987499</v>
      </c>
      <c r="F172" s="4">
        <v>15.882064844025001</v>
      </c>
      <c r="G172" s="4">
        <v>19.0114976125125</v>
      </c>
      <c r="I172" s="8">
        <f t="shared" ref="I172:M172" si="170">SQRT(2*998*C172*100000)</f>
        <v>37903.483734958521</v>
      </c>
      <c r="J172" s="8">
        <f t="shared" si="170"/>
        <v>44506.546079432686</v>
      </c>
      <c r="K172" s="8">
        <f t="shared" si="170"/>
        <v>49714.45721482137</v>
      </c>
      <c r="L172" s="8">
        <f t="shared" si="170"/>
        <v>56303.28714087118</v>
      </c>
      <c r="M172" s="8">
        <f t="shared" si="170"/>
        <v>61601.095148199231</v>
      </c>
    </row>
    <row r="173" spans="1:13">
      <c r="A173" s="1" t="str">
        <f>'A3-999-92-16-7565-0-0'!A173</f>
        <v>169</v>
      </c>
      <c r="B173" s="4">
        <v>149</v>
      </c>
      <c r="C173" s="4">
        <v>6.5968416924</v>
      </c>
      <c r="D173" s="4">
        <v>8.8588970065124997</v>
      </c>
      <c r="E173" s="4">
        <v>12.136982675700001</v>
      </c>
      <c r="F173" s="4">
        <v>15.3449496529875</v>
      </c>
      <c r="G173" s="4">
        <v>18.87686825115</v>
      </c>
      <c r="I173" s="8">
        <f t="shared" ref="I173:M173" si="171">SQRT(2*998*C173*100000)</f>
        <v>36286.768963398215</v>
      </c>
      <c r="J173" s="8">
        <f t="shared" si="171"/>
        <v>42050.396460674361</v>
      </c>
      <c r="K173" s="8">
        <f t="shared" si="171"/>
        <v>49219.322852612677</v>
      </c>
      <c r="L173" s="8">
        <f t="shared" si="171"/>
        <v>55343.038864307993</v>
      </c>
      <c r="M173" s="8">
        <f t="shared" si="171"/>
        <v>61382.594462351779</v>
      </c>
    </row>
    <row r="174" spans="1:13">
      <c r="A174" s="1" t="str">
        <f>'A3-999-92-16-7565-0-0'!A174</f>
        <v>170</v>
      </c>
      <c r="B174" s="4">
        <v>150</v>
      </c>
      <c r="C174" s="4">
        <v>6.4362681363750003</v>
      </c>
      <c r="D174" s="4">
        <v>9.6799960844249995</v>
      </c>
      <c r="E174" s="4">
        <v>11.8004097699</v>
      </c>
      <c r="F174" s="4">
        <v>15.6731090323125</v>
      </c>
      <c r="G174" s="4">
        <v>18.581665333762501</v>
      </c>
      <c r="I174" s="8">
        <f t="shared" ref="I174:M174" si="172">SQRT(2*998*C174*100000)</f>
        <v>35842.420677466107</v>
      </c>
      <c r="J174" s="8">
        <f t="shared" si="172"/>
        <v>43955.96908784096</v>
      </c>
      <c r="K174" s="8">
        <f t="shared" si="172"/>
        <v>48532.069707277478</v>
      </c>
      <c r="L174" s="8">
        <f t="shared" si="172"/>
        <v>55931.677633069216</v>
      </c>
      <c r="M174" s="8">
        <f t="shared" si="172"/>
        <v>60900.742200887791</v>
      </c>
    </row>
    <row r="175" spans="1:13">
      <c r="A175" s="1" t="str">
        <f>'A3-999-92-16-7565-0-0'!A175</f>
        <v>171</v>
      </c>
      <c r="B175" s="4">
        <v>151</v>
      </c>
      <c r="C175" s="4">
        <v>6.7160452600124998</v>
      </c>
      <c r="D175" s="4">
        <v>9.5958528579750002</v>
      </c>
      <c r="E175" s="4">
        <v>13.408249209375001</v>
      </c>
      <c r="F175" s="4">
        <v>16.10083842705</v>
      </c>
      <c r="G175" s="4">
        <v>19.423801213499999</v>
      </c>
      <c r="I175" s="8">
        <f t="shared" ref="I175:M175" si="173">SQRT(2*998*C175*100000)</f>
        <v>36613.148374572964</v>
      </c>
      <c r="J175" s="8">
        <f t="shared" si="173"/>
        <v>43764.50879938915</v>
      </c>
      <c r="K175" s="8">
        <f t="shared" si="173"/>
        <v>51732.83814166057</v>
      </c>
      <c r="L175" s="8">
        <f t="shared" si="173"/>
        <v>56689.746427719889</v>
      </c>
      <c r="M175" s="8">
        <f t="shared" si="173"/>
        <v>62265.485802445968</v>
      </c>
    </row>
    <row r="176" spans="1:13">
      <c r="A176" s="1" t="str">
        <f>'A3-999-92-16-7565-0-0'!A176</f>
        <v>172</v>
      </c>
      <c r="B176" s="4">
        <v>152</v>
      </c>
      <c r="C176" s="4">
        <v>6.5225152420499999</v>
      </c>
      <c r="D176" s="4">
        <v>9.1505937902624996</v>
      </c>
      <c r="E176" s="4">
        <v>11.8565049224625</v>
      </c>
      <c r="F176" s="4">
        <v>15.2187348133125</v>
      </c>
      <c r="G176" s="4">
        <v>18.45194436045</v>
      </c>
      <c r="I176" s="8">
        <f t="shared" ref="I176:M176" si="174">SQRT(2*998*C176*100000)</f>
        <v>36081.768835703995</v>
      </c>
      <c r="J176" s="8">
        <f t="shared" si="174"/>
        <v>42737.086008950064</v>
      </c>
      <c r="K176" s="8">
        <f t="shared" si="174"/>
        <v>48647.285458939172</v>
      </c>
      <c r="L176" s="8">
        <f t="shared" si="174"/>
        <v>55114.965923396659</v>
      </c>
      <c r="M176" s="8">
        <f t="shared" si="174"/>
        <v>60687.791971250852</v>
      </c>
    </row>
    <row r="177" spans="1:13">
      <c r="A177" s="1" t="str">
        <f>'A3-999-92-16-7565-0-0'!A177</f>
        <v>173</v>
      </c>
      <c r="B177" s="4">
        <v>153</v>
      </c>
      <c r="C177" s="4">
        <v>6.5807142738374997</v>
      </c>
      <c r="D177" s="4">
        <v>9.3139718551125004</v>
      </c>
      <c r="E177" s="4">
        <v>11.421764255662501</v>
      </c>
      <c r="F177" s="4">
        <v>14.7896031641625</v>
      </c>
      <c r="G177" s="4">
        <v>18.094334652825001</v>
      </c>
      <c r="I177" s="8">
        <f t="shared" ref="I177:M177" si="175">SQRT(2*998*C177*100000)</f>
        <v>36242.386359868258</v>
      </c>
      <c r="J177" s="8">
        <f t="shared" si="175"/>
        <v>43116.919907160052</v>
      </c>
      <c r="K177" s="8">
        <f t="shared" si="175"/>
        <v>47747.085203499439</v>
      </c>
      <c r="L177" s="8">
        <f t="shared" si="175"/>
        <v>54332.354923809762</v>
      </c>
      <c r="M177" s="8">
        <f t="shared" si="175"/>
        <v>60096.831835828671</v>
      </c>
    </row>
    <row r="178" spans="1:13">
      <c r="A178" s="1" t="str">
        <f>'A3-999-92-16-7565-0-0'!A178</f>
        <v>174</v>
      </c>
      <c r="B178" s="4">
        <v>154</v>
      </c>
      <c r="C178" s="4">
        <v>6.7258610408999999</v>
      </c>
      <c r="D178" s="4">
        <v>9.4247609010374997</v>
      </c>
      <c r="E178" s="4">
        <v>12.2645997697875</v>
      </c>
      <c r="F178" s="4">
        <v>15.43049513385</v>
      </c>
      <c r="G178" s="4">
        <v>18.892295040112501</v>
      </c>
      <c r="I178" s="8">
        <f t="shared" ref="I178:M178" si="176">SQRT(2*998*C178*100000)</f>
        <v>36639.894428936881</v>
      </c>
      <c r="J178" s="8">
        <f t="shared" si="176"/>
        <v>43372.598214161495</v>
      </c>
      <c r="K178" s="8">
        <f t="shared" si="176"/>
        <v>49477.410138866253</v>
      </c>
      <c r="L178" s="8">
        <f t="shared" si="176"/>
        <v>55497.088470625735</v>
      </c>
      <c r="M178" s="8">
        <f t="shared" si="176"/>
        <v>61407.67126350302</v>
      </c>
    </row>
    <row r="179" spans="1:13">
      <c r="A179" s="1" t="str">
        <f>'A3-999-92-16-7565-0-0'!A179</f>
        <v>175</v>
      </c>
      <c r="B179" s="4">
        <v>155</v>
      </c>
      <c r="C179" s="4">
        <v>6.8675036647500001</v>
      </c>
      <c r="D179" s="4">
        <v>9.2193112229624994</v>
      </c>
      <c r="E179" s="4">
        <v>11.992537533449999</v>
      </c>
      <c r="F179" s="4">
        <v>15.4403129051625</v>
      </c>
      <c r="G179" s="4">
        <v>18.906319574662501</v>
      </c>
      <c r="I179" s="8">
        <f t="shared" ref="I179:M179" si="177">SQRT(2*998*C179*100000)</f>
        <v>37023.691489154618</v>
      </c>
      <c r="J179" s="8">
        <f t="shared" si="177"/>
        <v>42897.25539126384</v>
      </c>
      <c r="K179" s="8">
        <f t="shared" si="177"/>
        <v>48925.560719082416</v>
      </c>
      <c r="L179" s="8">
        <f t="shared" si="177"/>
        <v>55514.740888077962</v>
      </c>
      <c r="M179" s="8">
        <f t="shared" si="177"/>
        <v>61430.459766329557</v>
      </c>
    </row>
    <row r="180" spans="1:13">
      <c r="A180" s="1" t="str">
        <f>'A3-999-92-16-7565-0-0'!A180</f>
        <v>176</v>
      </c>
      <c r="B180" s="4">
        <v>156</v>
      </c>
      <c r="C180" s="4">
        <v>7.0231678375125002</v>
      </c>
      <c r="D180" s="4">
        <v>9.6547525193624999</v>
      </c>
      <c r="E180" s="4">
        <v>12.4188636785625</v>
      </c>
      <c r="F180" s="4">
        <v>15.820359678599999</v>
      </c>
      <c r="G180" s="4">
        <v>19.305999900300002</v>
      </c>
      <c r="I180" s="8">
        <f t="shared" ref="I180:M180" si="178">SQRT(2*998*C180*100000)</f>
        <v>37440.944170353061</v>
      </c>
      <c r="J180" s="8">
        <f t="shared" si="178"/>
        <v>43898.617322926642</v>
      </c>
      <c r="K180" s="8">
        <f t="shared" si="178"/>
        <v>49787.60076807352</v>
      </c>
      <c r="L180" s="8">
        <f t="shared" si="178"/>
        <v>56193.805635928948</v>
      </c>
      <c r="M180" s="8">
        <f t="shared" si="178"/>
        <v>62076.385043749768</v>
      </c>
    </row>
    <row r="181" spans="1:13">
      <c r="A181" s="1" t="str">
        <f>'A3-999-92-16-7565-0-0'!A181</f>
        <v>177</v>
      </c>
      <c r="B181" s="4">
        <v>157</v>
      </c>
      <c r="C181" s="4">
        <v>6.5309297637375003</v>
      </c>
      <c r="D181" s="4">
        <v>8.8897495892249996</v>
      </c>
      <c r="E181" s="4">
        <v>11.935039131262499</v>
      </c>
      <c r="F181" s="4">
        <v>15.4052535592125</v>
      </c>
      <c r="G181" s="4">
        <v>18.834797633137502</v>
      </c>
      <c r="I181" s="8">
        <f t="shared" ref="I181:M181" si="179">SQRT(2*998*C181*100000)</f>
        <v>36105.035394554114</v>
      </c>
      <c r="J181" s="8">
        <f t="shared" si="179"/>
        <v>42123.556568852422</v>
      </c>
      <c r="K181" s="8">
        <f t="shared" si="179"/>
        <v>48808.132627667641</v>
      </c>
      <c r="L181" s="8">
        <f t="shared" si="179"/>
        <v>55451.678156921589</v>
      </c>
      <c r="M181" s="8">
        <f t="shared" si="179"/>
        <v>61314.155034333184</v>
      </c>
    </row>
    <row r="182" spans="1:13">
      <c r="A182" s="1" t="str">
        <f>'A3-999-92-16-7565-0-0'!A182</f>
        <v>178</v>
      </c>
      <c r="B182" s="4">
        <v>158</v>
      </c>
      <c r="C182" s="4">
        <v>6.6641568706875001</v>
      </c>
      <c r="D182" s="4">
        <v>9.5678057793000004</v>
      </c>
      <c r="E182" s="4">
        <v>11.792696873024999</v>
      </c>
      <c r="F182" s="4">
        <v>15.1906877346375</v>
      </c>
      <c r="G182" s="4">
        <v>18.778702480574999</v>
      </c>
      <c r="I182" s="8">
        <f t="shared" ref="I182:M182" si="180">SQRT(2*998*C182*100000)</f>
        <v>36471.436925205249</v>
      </c>
      <c r="J182" s="8">
        <f t="shared" si="180"/>
        <v>43700.503813437666</v>
      </c>
      <c r="K182" s="8">
        <f t="shared" si="180"/>
        <v>48516.2065278788</v>
      </c>
      <c r="L182" s="8">
        <f t="shared" si="180"/>
        <v>55064.155962237768</v>
      </c>
      <c r="M182" s="8">
        <f t="shared" si="180"/>
        <v>61222.781830971799</v>
      </c>
    </row>
    <row r="183" spans="1:13">
      <c r="A183" s="1" t="str">
        <f>'A3-999-92-16-7565-0-0'!A183</f>
        <v>179</v>
      </c>
      <c r="B183" s="4">
        <v>159</v>
      </c>
      <c r="C183" s="4">
        <v>6.4580045725874999</v>
      </c>
      <c r="D183" s="4">
        <v>9.2221157317875004</v>
      </c>
      <c r="E183" s="4">
        <v>12.7897953007125</v>
      </c>
      <c r="F183" s="4">
        <v>15.635244182325</v>
      </c>
      <c r="G183" s="4">
        <v>19.1377124521875</v>
      </c>
      <c r="I183" s="8">
        <f t="shared" ref="I183:M183" si="181">SQRT(2*998*C183*100000)</f>
        <v>35902.892817828273</v>
      </c>
      <c r="J183" s="8">
        <f t="shared" si="181"/>
        <v>42903.779554542569</v>
      </c>
      <c r="K183" s="8">
        <f t="shared" si="181"/>
        <v>50525.668150181002</v>
      </c>
      <c r="L183" s="8">
        <f t="shared" si="181"/>
        <v>55864.073775478188</v>
      </c>
      <c r="M183" s="8">
        <f t="shared" si="181"/>
        <v>61805.23768627239</v>
      </c>
    </row>
    <row r="184" spans="1:13">
      <c r="A184" s="1" t="str">
        <f>'A3-999-92-16-7565-0-0'!A184</f>
        <v>180</v>
      </c>
      <c r="B184" s="4">
        <v>160</v>
      </c>
      <c r="C184" s="4"/>
      <c r="D184" s="4"/>
      <c r="E184" s="4"/>
      <c r="F184" s="4"/>
      <c r="G184" s="4"/>
      <c r="I184" s="8">
        <f t="shared" ref="I184:M184" si="182">SQRT(2*998*C184*100000)</f>
        <v>0</v>
      </c>
      <c r="J184" s="8">
        <f t="shared" si="182"/>
        <v>0</v>
      </c>
      <c r="K184" s="8">
        <f t="shared" si="182"/>
        <v>0</v>
      </c>
      <c r="L184" s="8">
        <f t="shared" si="182"/>
        <v>0</v>
      </c>
      <c r="M184" s="8">
        <f t="shared" si="182"/>
        <v>0</v>
      </c>
    </row>
    <row r="185" spans="1:13">
      <c r="A185" s="1" t="str">
        <f>'A3-999-92-16-7565-0-0'!A185</f>
        <v>181</v>
      </c>
      <c r="B185" s="4">
        <v>161</v>
      </c>
      <c r="C185" s="4">
        <v>6.7272642905250004</v>
      </c>
      <c r="D185" s="4">
        <v>8.8378611999000007</v>
      </c>
      <c r="E185" s="4">
        <v>11.848090400775</v>
      </c>
      <c r="F185" s="4">
        <v>14.992249328625</v>
      </c>
      <c r="G185" s="4">
        <v>18.714191811112499</v>
      </c>
      <c r="I185" s="8">
        <f t="shared" ref="I185:M185" si="183">SQRT(2*998*C185*100000)</f>
        <v>36643.716410713452</v>
      </c>
      <c r="J185" s="8">
        <f t="shared" si="183"/>
        <v>42000.441610774047</v>
      </c>
      <c r="K185" s="8">
        <f t="shared" si="183"/>
        <v>48630.019987603235</v>
      </c>
      <c r="L185" s="8">
        <f t="shared" si="183"/>
        <v>54703.317687262352</v>
      </c>
      <c r="M185" s="8">
        <f t="shared" si="183"/>
        <v>61117.531735976176</v>
      </c>
    </row>
    <row r="186" spans="1:13">
      <c r="A186" s="1" t="str">
        <f>'A3-999-92-16-7565-0-0'!A186</f>
        <v>182</v>
      </c>
      <c r="B186" s="4">
        <v>162</v>
      </c>
      <c r="C186" s="4">
        <v>6.8632959063000003</v>
      </c>
      <c r="D186" s="4">
        <v>9.7445057586750004</v>
      </c>
      <c r="E186" s="4">
        <v>12.0486326860125</v>
      </c>
      <c r="F186" s="4">
        <v>14.974018030837501</v>
      </c>
      <c r="G186" s="4">
        <v>18.62934695985</v>
      </c>
      <c r="I186" s="8">
        <f t="shared" ref="I186:M186" si="184">SQRT(2*998*C186*100000)</f>
        <v>37012.347438354678</v>
      </c>
      <c r="J186" s="8">
        <f t="shared" si="184"/>
        <v>44102.192115942831</v>
      </c>
      <c r="K186" s="8">
        <f t="shared" si="184"/>
        <v>49039.851999451377</v>
      </c>
      <c r="L186" s="8">
        <f t="shared" si="184"/>
        <v>54670.046633921629</v>
      </c>
      <c r="M186" s="8">
        <f t="shared" si="184"/>
        <v>60978.829549164519</v>
      </c>
    </row>
    <row r="187" spans="1:13">
      <c r="A187" s="1" t="str">
        <f>'A3-999-92-16-7565-0-0'!A187</f>
        <v>183</v>
      </c>
      <c r="B187" s="4">
        <v>163</v>
      </c>
      <c r="C187" s="4">
        <v>6.9586581632625002</v>
      </c>
      <c r="D187" s="4">
        <v>9.0257812049999995</v>
      </c>
      <c r="E187" s="4">
        <v>12.683915638049999</v>
      </c>
      <c r="F187" s="4">
        <v>15.840694855612499</v>
      </c>
      <c r="G187" s="4">
        <v>18.625840826212499</v>
      </c>
      <c r="I187" s="8">
        <f t="shared" ref="I187:M187" si="185">SQRT(2*998*C187*100000)</f>
        <v>37268.594947853817</v>
      </c>
      <c r="J187" s="8">
        <f t="shared" si="185"/>
        <v>42444.621903346015</v>
      </c>
      <c r="K187" s="8">
        <f t="shared" si="185"/>
        <v>50316.096443929149</v>
      </c>
      <c r="L187" s="8">
        <f t="shared" si="185"/>
        <v>56229.909240370063</v>
      </c>
      <c r="M187" s="8">
        <f t="shared" si="185"/>
        <v>60973.091023106375</v>
      </c>
    </row>
    <row r="188" spans="1:13">
      <c r="A188" s="1" t="str">
        <f>'A3-999-92-16-7565-0-0'!A188</f>
        <v>184</v>
      </c>
      <c r="B188" s="4">
        <v>164</v>
      </c>
      <c r="C188" s="4">
        <v>6.8142130210124998</v>
      </c>
      <c r="D188" s="4">
        <v>9.6505467513374992</v>
      </c>
      <c r="E188" s="4">
        <v>12.481971098400001</v>
      </c>
      <c r="F188" s="4">
        <v>15.2650141849875</v>
      </c>
      <c r="G188" s="4">
        <v>19.0255221470625</v>
      </c>
      <c r="I188" s="8">
        <f t="shared" ref="I188:M188" si="186">SQRT(2*998*C188*100000)</f>
        <v>36879.763000785337</v>
      </c>
      <c r="J188" s="8">
        <f t="shared" si="186"/>
        <v>43889.054803754487</v>
      </c>
      <c r="K188" s="8">
        <f t="shared" si="186"/>
        <v>49913.940249600011</v>
      </c>
      <c r="L188" s="8">
        <f t="shared" si="186"/>
        <v>55198.703167044652</v>
      </c>
      <c r="M188" s="8">
        <f t="shared" si="186"/>
        <v>61623.812122861033</v>
      </c>
    </row>
    <row r="189" spans="1:13">
      <c r="A189" s="1" t="str">
        <f>'A3-999-92-16-7565-0-0'!A189</f>
        <v>185</v>
      </c>
      <c r="B189" s="4">
        <v>165</v>
      </c>
      <c r="C189" s="4">
        <v>6.8899407305624996</v>
      </c>
      <c r="D189" s="4">
        <v>8.6078685863624997</v>
      </c>
      <c r="E189" s="4">
        <v>12.404839144012501</v>
      </c>
      <c r="F189" s="4">
        <v>15.9914516355375</v>
      </c>
      <c r="G189" s="4">
        <v>19.16295601725</v>
      </c>
      <c r="I189" s="8">
        <f t="shared" ref="I189:M189" si="187">SQRT(2*998*C189*100000)</f>
        <v>37084.122880557319</v>
      </c>
      <c r="J189" s="8">
        <f t="shared" si="187"/>
        <v>41450.338597386086</v>
      </c>
      <c r="K189" s="8">
        <f t="shared" si="187"/>
        <v>49759.480434836689</v>
      </c>
      <c r="L189" s="8">
        <f t="shared" si="187"/>
        <v>56496.847225781414</v>
      </c>
      <c r="M189" s="8">
        <f t="shared" si="187"/>
        <v>61845.98629695463</v>
      </c>
    </row>
    <row r="190" spans="1:13">
      <c r="A190" s="1" t="str">
        <f>'A3-999-92-16-7565-0-0'!A190</f>
        <v>186</v>
      </c>
      <c r="B190" s="4">
        <v>166</v>
      </c>
      <c r="C190" s="4">
        <v>7.0308807343874999</v>
      </c>
      <c r="D190" s="4">
        <v>8.7635337543374998</v>
      </c>
      <c r="E190" s="4">
        <v>12.6292217446875</v>
      </c>
      <c r="F190" s="4">
        <v>16.332232299787499</v>
      </c>
      <c r="G190" s="4">
        <v>19.238684722012501</v>
      </c>
      <c r="I190" s="8">
        <f t="shared" ref="I190:M190" si="188">SQRT(2*998*C190*100000)</f>
        <v>37461.497495211603</v>
      </c>
      <c r="J190" s="8">
        <f t="shared" si="188"/>
        <v>41823.454393028864</v>
      </c>
      <c r="K190" s="8">
        <f t="shared" si="188"/>
        <v>50207.496056262607</v>
      </c>
      <c r="L190" s="8">
        <f t="shared" si="188"/>
        <v>57095.65278580835</v>
      </c>
      <c r="M190" s="8">
        <f t="shared" si="188"/>
        <v>61968.068152183791</v>
      </c>
    </row>
    <row r="191" spans="1:13">
      <c r="A191" s="1" t="str">
        <f>'A3-999-92-16-7565-0-0'!A191</f>
        <v>187</v>
      </c>
      <c r="B191" s="4">
        <v>167</v>
      </c>
      <c r="C191" s="4"/>
      <c r="D191" s="4"/>
      <c r="E191" s="4"/>
      <c r="F191" s="4"/>
      <c r="G191" s="4"/>
      <c r="I191" s="8">
        <f t="shared" ref="I191:M191" si="189">SQRT(2*998*C191*100000)</f>
        <v>0</v>
      </c>
      <c r="J191" s="8">
        <f t="shared" si="189"/>
        <v>0</v>
      </c>
      <c r="K191" s="8">
        <f t="shared" si="189"/>
        <v>0</v>
      </c>
      <c r="L191" s="8">
        <f t="shared" si="189"/>
        <v>0</v>
      </c>
      <c r="M191" s="8">
        <f t="shared" si="189"/>
        <v>0</v>
      </c>
    </row>
    <row r="192" spans="1:13">
      <c r="A192" s="1" t="str">
        <f>'A3-999-92-16-7565-0-0'!A192</f>
        <v>188</v>
      </c>
      <c r="B192" s="4">
        <v>168</v>
      </c>
      <c r="C192" s="4">
        <v>6.6515345905499998</v>
      </c>
      <c r="D192" s="4">
        <v>9.3357092865375009</v>
      </c>
      <c r="E192" s="4">
        <v>11.908393311787499</v>
      </c>
      <c r="F192" s="4">
        <v>15.329522864025</v>
      </c>
      <c r="G192" s="4">
        <v>9.0426092531624995</v>
      </c>
      <c r="I192" s="8">
        <f t="shared" ref="I192:M192" si="190">SQRT(2*998*C192*100000)</f>
        <v>36436.881099701437</v>
      </c>
      <c r="J192" s="8">
        <f t="shared" si="190"/>
        <v>43167.204838776452</v>
      </c>
      <c r="K192" s="8">
        <f t="shared" si="190"/>
        <v>48753.61837887302</v>
      </c>
      <c r="L192" s="8">
        <f t="shared" si="190"/>
        <v>55315.212768816047</v>
      </c>
      <c r="M192" s="8">
        <f t="shared" si="190"/>
        <v>42484.171251552441</v>
      </c>
    </row>
    <row r="193" spans="1:13">
      <c r="A193" s="1" t="str">
        <f>'A3-999-92-16-7565-0-0'!A193</f>
        <v>189</v>
      </c>
      <c r="B193" s="4">
        <v>169</v>
      </c>
      <c r="C193" s="4">
        <v>6.6473278273125</v>
      </c>
      <c r="D193" s="4">
        <v>8.9444424873749995</v>
      </c>
      <c r="E193" s="4">
        <v>12.0738752558625</v>
      </c>
      <c r="F193" s="4">
        <v>15.3673877140125</v>
      </c>
      <c r="G193" s="4">
        <v>18.165155964749999</v>
      </c>
      <c r="I193" s="8">
        <f t="shared" ref="I193:M193" si="191">SQRT(2*998*C193*100000)</f>
        <v>36425.357024078359</v>
      </c>
      <c r="J193" s="8">
        <f t="shared" si="191"/>
        <v>42252.93741836241</v>
      </c>
      <c r="K193" s="8">
        <f t="shared" si="191"/>
        <v>49091.195759220973</v>
      </c>
      <c r="L193" s="8">
        <f t="shared" si="191"/>
        <v>55383.486597693496</v>
      </c>
      <c r="M193" s="8">
        <f t="shared" si="191"/>
        <v>60214.326622192661</v>
      </c>
    </row>
    <row r="194" spans="1:13">
      <c r="A194" s="1" t="str">
        <f>'A3-999-92-16-7565-0-0'!A194</f>
        <v>190</v>
      </c>
      <c r="B194" s="4">
        <v>170</v>
      </c>
      <c r="C194" s="4">
        <v>7.7461001496374999</v>
      </c>
      <c r="D194" s="4">
        <v>9.6968241325874995</v>
      </c>
      <c r="E194" s="4">
        <v>13.0646640363</v>
      </c>
      <c r="F194" s="4">
        <v>16.032120994349999</v>
      </c>
      <c r="G194" s="4">
        <v>19.115274391162501</v>
      </c>
      <c r="I194" s="8">
        <f t="shared" ref="I194:M194" si="192">SQRT(2*998*C194*100000)</f>
        <v>39320.752661509992</v>
      </c>
      <c r="J194" s="8">
        <f t="shared" si="192"/>
        <v>43994.159804052004</v>
      </c>
      <c r="K194" s="8">
        <f t="shared" si="192"/>
        <v>51065.711995873316</v>
      </c>
      <c r="L194" s="8">
        <f t="shared" si="192"/>
        <v>56568.64281978365</v>
      </c>
      <c r="M194" s="8">
        <f t="shared" si="192"/>
        <v>61768.9952037107</v>
      </c>
    </row>
    <row r="195" spans="1:13">
      <c r="A195" s="1" t="str">
        <f>'A3-999-92-16-7565-0-0'!A195</f>
        <v>191</v>
      </c>
      <c r="B195" s="4">
        <v>171</v>
      </c>
      <c r="C195" s="4"/>
      <c r="D195" s="4"/>
      <c r="E195" s="4"/>
      <c r="F195" s="4"/>
      <c r="G195" s="4"/>
      <c r="I195" s="8">
        <f t="shared" ref="I195:M195" si="193">SQRT(2*998*C195*100000)</f>
        <v>0</v>
      </c>
      <c r="J195" s="8">
        <f t="shared" si="193"/>
        <v>0</v>
      </c>
      <c r="K195" s="8">
        <f t="shared" si="193"/>
        <v>0</v>
      </c>
      <c r="L195" s="8">
        <f t="shared" si="193"/>
        <v>0</v>
      </c>
      <c r="M195" s="8">
        <f t="shared" si="193"/>
        <v>0</v>
      </c>
    </row>
    <row r="196" spans="1:13">
      <c r="A196" s="1" t="str">
        <f>'A3-999-92-16-7565-0-0'!A196</f>
        <v>192</v>
      </c>
      <c r="B196" s="4">
        <v>172</v>
      </c>
      <c r="C196" s="4"/>
      <c r="D196" s="4"/>
      <c r="E196" s="4"/>
      <c r="F196" s="4"/>
      <c r="G196" s="4"/>
      <c r="I196" s="8">
        <f t="shared" ref="I196:M196" si="194">SQRT(2*998*C196*100000)</f>
        <v>0</v>
      </c>
      <c r="J196" s="8">
        <f t="shared" si="194"/>
        <v>0</v>
      </c>
      <c r="K196" s="8">
        <f t="shared" si="194"/>
        <v>0</v>
      </c>
      <c r="L196" s="8">
        <f t="shared" si="194"/>
        <v>0</v>
      </c>
      <c r="M196" s="8">
        <f t="shared" si="194"/>
        <v>0</v>
      </c>
    </row>
    <row r="197" spans="1:13">
      <c r="A197" s="1" t="str">
        <f>'A3-999-92-16-7565-0-0'!A197</f>
        <v>193</v>
      </c>
      <c r="B197" s="4">
        <v>173</v>
      </c>
      <c r="C197" s="4"/>
      <c r="D197" s="4"/>
      <c r="E197" s="4"/>
      <c r="F197" s="4"/>
      <c r="G197" s="4"/>
      <c r="I197" s="8">
        <f t="shared" ref="I197:M197" si="195">SQRT(2*998*C197*100000)</f>
        <v>0</v>
      </c>
      <c r="J197" s="8">
        <f t="shared" si="195"/>
        <v>0</v>
      </c>
      <c r="K197" s="8">
        <f t="shared" si="195"/>
        <v>0</v>
      </c>
      <c r="L197" s="8">
        <f t="shared" si="195"/>
        <v>0</v>
      </c>
      <c r="M197" s="8">
        <f t="shared" si="195"/>
        <v>0</v>
      </c>
    </row>
    <row r="198" spans="1:13">
      <c r="A198" s="1" t="str">
        <f>'A3-999-92-16-7565-0-0'!A198</f>
        <v>194</v>
      </c>
      <c r="B198" s="4">
        <v>174</v>
      </c>
      <c r="C198" s="4"/>
      <c r="D198" s="4"/>
      <c r="E198" s="4"/>
      <c r="F198" s="4"/>
      <c r="G198" s="4"/>
      <c r="I198" s="8">
        <f t="shared" ref="I198:M198" si="196">SQRT(2*998*C198*100000)</f>
        <v>0</v>
      </c>
      <c r="J198" s="8">
        <f t="shared" si="196"/>
        <v>0</v>
      </c>
      <c r="K198" s="8">
        <f t="shared" si="196"/>
        <v>0</v>
      </c>
      <c r="L198" s="8">
        <f t="shared" si="196"/>
        <v>0</v>
      </c>
      <c r="M198" s="8">
        <f t="shared" si="196"/>
        <v>0</v>
      </c>
    </row>
    <row r="199" spans="1:13">
      <c r="A199" s="1" t="str">
        <f>'A3-999-92-16-7565-0-0'!A199</f>
        <v>195</v>
      </c>
      <c r="B199" s="4">
        <v>175</v>
      </c>
      <c r="C199" s="4"/>
      <c r="D199" s="4"/>
      <c r="E199" s="4"/>
      <c r="F199" s="4"/>
      <c r="G199" s="4"/>
      <c r="I199" s="8">
        <f t="shared" ref="I199:M199" si="197">SQRT(2*998*C199*100000)</f>
        <v>0</v>
      </c>
      <c r="J199" s="8">
        <f t="shared" si="197"/>
        <v>0</v>
      </c>
      <c r="K199" s="8">
        <f t="shared" si="197"/>
        <v>0</v>
      </c>
      <c r="L199" s="8">
        <f t="shared" si="197"/>
        <v>0</v>
      </c>
      <c r="M199" s="8">
        <f t="shared" si="197"/>
        <v>0</v>
      </c>
    </row>
    <row r="200" spans="1:13">
      <c r="A200" s="1" t="str">
        <f>'A3-999-92-16-7565-0-0'!A200</f>
        <v>196</v>
      </c>
      <c r="B200" s="4">
        <v>176</v>
      </c>
      <c r="C200" s="4"/>
      <c r="D200" s="4"/>
      <c r="E200" s="4"/>
      <c r="F200" s="4"/>
      <c r="G200" s="4"/>
      <c r="I200" s="8">
        <f t="shared" ref="I200:M200" si="198">SQRT(2*998*C200*100000)</f>
        <v>0</v>
      </c>
      <c r="J200" s="8">
        <f t="shared" si="198"/>
        <v>0</v>
      </c>
      <c r="K200" s="8">
        <f t="shared" si="198"/>
        <v>0</v>
      </c>
      <c r="L200" s="8">
        <f t="shared" si="198"/>
        <v>0</v>
      </c>
      <c r="M200" s="8">
        <f t="shared" si="198"/>
        <v>0</v>
      </c>
    </row>
    <row r="201" spans="1:13">
      <c r="A201" s="1" t="str">
        <f>'A3-999-92-16-7565-0-0'!A201</f>
        <v>197</v>
      </c>
      <c r="B201" s="4">
        <v>177</v>
      </c>
      <c r="C201" s="4"/>
      <c r="D201" s="4"/>
      <c r="E201" s="4"/>
      <c r="F201" s="4"/>
      <c r="G201" s="4"/>
      <c r="I201" s="8">
        <f t="shared" ref="I201:M201" si="199">SQRT(2*998*C201*100000)</f>
        <v>0</v>
      </c>
      <c r="J201" s="8">
        <f t="shared" si="199"/>
        <v>0</v>
      </c>
      <c r="K201" s="8">
        <f t="shared" si="199"/>
        <v>0</v>
      </c>
      <c r="L201" s="8">
        <f t="shared" si="199"/>
        <v>0</v>
      </c>
      <c r="M201" s="8">
        <f t="shared" si="199"/>
        <v>0</v>
      </c>
    </row>
    <row r="202" spans="1:13">
      <c r="A202" s="1" t="str">
        <f>'A3-999-92-16-7565-0-0'!A202</f>
        <v>198</v>
      </c>
      <c r="B202" s="4">
        <v>178</v>
      </c>
      <c r="C202" s="4"/>
      <c r="D202" s="4"/>
      <c r="E202" s="4"/>
      <c r="F202" s="4"/>
      <c r="G202" s="4"/>
      <c r="I202" s="8">
        <f t="shared" ref="I202:M202" si="200">SQRT(2*998*C202*100000)</f>
        <v>0</v>
      </c>
      <c r="J202" s="8">
        <f t="shared" si="200"/>
        <v>0</v>
      </c>
      <c r="K202" s="8">
        <f t="shared" si="200"/>
        <v>0</v>
      </c>
      <c r="L202" s="8">
        <f t="shared" si="200"/>
        <v>0</v>
      </c>
      <c r="M202" s="8">
        <f t="shared" si="200"/>
        <v>0</v>
      </c>
    </row>
    <row r="203" spans="1:13">
      <c r="A203" s="1" t="str">
        <f>'A3-999-92-16-7565-0-0'!A203</f>
        <v>199</v>
      </c>
      <c r="B203" s="4">
        <v>179</v>
      </c>
      <c r="C203" s="4"/>
      <c r="D203" s="4"/>
      <c r="E203" s="4"/>
      <c r="F203" s="4"/>
      <c r="G203" s="4"/>
      <c r="I203" s="8">
        <f t="shared" ref="I203:M203" si="201">SQRT(2*998*C203*100000)</f>
        <v>0</v>
      </c>
      <c r="J203" s="8">
        <f t="shared" si="201"/>
        <v>0</v>
      </c>
      <c r="K203" s="8">
        <f t="shared" si="201"/>
        <v>0</v>
      </c>
      <c r="L203" s="8">
        <f t="shared" si="201"/>
        <v>0</v>
      </c>
      <c r="M203" s="8">
        <f t="shared" si="201"/>
        <v>0</v>
      </c>
    </row>
    <row r="204" spans="1:13">
      <c r="A204" s="1" t="str">
        <f>'A3-999-92-16-7565-0-0'!A204</f>
        <v>200</v>
      </c>
      <c r="B204" s="4">
        <v>180</v>
      </c>
      <c r="C204" s="4"/>
      <c r="D204" s="4"/>
      <c r="E204" s="4"/>
      <c r="F204" s="4"/>
      <c r="G204" s="4"/>
      <c r="I204" s="8">
        <f t="shared" ref="I204:M204" si="202">SQRT(2*998*C204*100000)</f>
        <v>0</v>
      </c>
      <c r="J204" s="8">
        <f t="shared" si="202"/>
        <v>0</v>
      </c>
      <c r="K204" s="8">
        <f t="shared" si="202"/>
        <v>0</v>
      </c>
      <c r="L204" s="8">
        <f t="shared" si="202"/>
        <v>0</v>
      </c>
      <c r="M204" s="8">
        <f t="shared" si="202"/>
        <v>0</v>
      </c>
    </row>
    <row r="205" spans="1:13">
      <c r="A205" s="1" t="str">
        <f>'A3-999-92-16-7565-0-0'!A205</f>
        <v>201</v>
      </c>
      <c r="B205" s="4">
        <v>181</v>
      </c>
      <c r="I205" s="8">
        <f t="shared" ref="I205:M205" si="203">SQRT(2*998*C205*100000)</f>
        <v>0</v>
      </c>
      <c r="J205" s="8">
        <f t="shared" si="203"/>
        <v>0</v>
      </c>
      <c r="K205" s="8">
        <f t="shared" si="203"/>
        <v>0</v>
      </c>
      <c r="L205" s="8">
        <f t="shared" si="203"/>
        <v>0</v>
      </c>
      <c r="M205" s="8">
        <f t="shared" si="203"/>
        <v>0</v>
      </c>
    </row>
    <row r="206" spans="1:13">
      <c r="A206" s="1" t="str">
        <f>'A3-999-92-16-7565-0-0'!A206</f>
        <v>202</v>
      </c>
      <c r="B206" s="4">
        <v>182</v>
      </c>
      <c r="I206" s="8">
        <f t="shared" ref="I206:M206" si="204">SQRT(2*998*C206*100000)</f>
        <v>0</v>
      </c>
      <c r="J206" s="8">
        <f t="shared" si="204"/>
        <v>0</v>
      </c>
      <c r="K206" s="8">
        <f t="shared" si="204"/>
        <v>0</v>
      </c>
      <c r="L206" s="8">
        <f t="shared" si="204"/>
        <v>0</v>
      </c>
      <c r="M206" s="8">
        <f t="shared" si="204"/>
        <v>0</v>
      </c>
    </row>
    <row r="207" spans="1:13">
      <c r="A207" s="1" t="str">
        <f>'A3-999-92-16-7565-0-0'!A207</f>
        <v>203</v>
      </c>
      <c r="B207" s="4">
        <v>183</v>
      </c>
      <c r="I207" s="8">
        <f t="shared" ref="I207:M207" si="205">SQRT(2*998*C207*100000)</f>
        <v>0</v>
      </c>
      <c r="J207" s="8">
        <f t="shared" si="205"/>
        <v>0</v>
      </c>
      <c r="K207" s="8">
        <f t="shared" si="205"/>
        <v>0</v>
      </c>
      <c r="L207" s="8">
        <f t="shared" si="205"/>
        <v>0</v>
      </c>
      <c r="M207" s="8">
        <f t="shared" si="205"/>
        <v>0</v>
      </c>
    </row>
    <row r="208" spans="1:13">
      <c r="A208" s="1" t="str">
        <f>'A3-999-92-16-7565-0-0'!A208</f>
        <v>204</v>
      </c>
      <c r="B208" s="4">
        <v>184</v>
      </c>
      <c r="I208" s="8">
        <f t="shared" ref="I208:M208" si="206">SQRT(2*998*C208*100000)</f>
        <v>0</v>
      </c>
      <c r="J208" s="8">
        <f t="shared" si="206"/>
        <v>0</v>
      </c>
      <c r="K208" s="8">
        <f t="shared" si="206"/>
        <v>0</v>
      </c>
      <c r="L208" s="8">
        <f t="shared" si="206"/>
        <v>0</v>
      </c>
      <c r="M208" s="8">
        <f t="shared" si="206"/>
        <v>0</v>
      </c>
    </row>
    <row r="209" spans="1:13">
      <c r="A209" s="1" t="str">
        <f>'A3-999-92-16-7565-0-0'!A209</f>
        <v>205</v>
      </c>
      <c r="B209" s="4">
        <v>185</v>
      </c>
      <c r="I209" s="8">
        <f t="shared" ref="I209:M209" si="207">SQRT(2*998*C209*100000)</f>
        <v>0</v>
      </c>
      <c r="J209" s="8">
        <f t="shared" si="207"/>
        <v>0</v>
      </c>
      <c r="K209" s="8">
        <f t="shared" si="207"/>
        <v>0</v>
      </c>
      <c r="L209" s="8">
        <f t="shared" si="207"/>
        <v>0</v>
      </c>
      <c r="M209" s="8">
        <f t="shared" si="207"/>
        <v>0</v>
      </c>
    </row>
    <row r="210" spans="1:13">
      <c r="A210" s="1" t="str">
        <f>'A3-999-92-16-7565-0-0'!A210</f>
        <v>206</v>
      </c>
      <c r="B210" s="4">
        <v>186</v>
      </c>
      <c r="I210" s="8">
        <f t="shared" ref="I210:M210" si="208">SQRT(2*998*C210*100000)</f>
        <v>0</v>
      </c>
      <c r="J210" s="8">
        <f t="shared" si="208"/>
        <v>0</v>
      </c>
      <c r="K210" s="8">
        <f t="shared" si="208"/>
        <v>0</v>
      </c>
      <c r="L210" s="8">
        <f t="shared" si="208"/>
        <v>0</v>
      </c>
      <c r="M210" s="8">
        <f t="shared" si="208"/>
        <v>0</v>
      </c>
    </row>
    <row r="211" spans="1:13">
      <c r="A211" s="1" t="str">
        <f>'A3-999-92-16-7565-0-0'!A211</f>
        <v>207</v>
      </c>
      <c r="B211" s="4">
        <v>187</v>
      </c>
      <c r="I211" s="8">
        <f t="shared" ref="I211:M211" si="209">SQRT(2*998*C211*100000)</f>
        <v>0</v>
      </c>
      <c r="J211" s="8">
        <f t="shared" si="209"/>
        <v>0</v>
      </c>
      <c r="K211" s="8">
        <f t="shared" si="209"/>
        <v>0</v>
      </c>
      <c r="L211" s="8">
        <f t="shared" si="209"/>
        <v>0</v>
      </c>
      <c r="M211" s="8">
        <f t="shared" si="209"/>
        <v>0</v>
      </c>
    </row>
    <row r="212" spans="1:13">
      <c r="A212" s="1" t="str">
        <f>'A3-999-92-16-7565-0-0'!A212</f>
        <v>208</v>
      </c>
      <c r="B212" s="4">
        <v>188</v>
      </c>
      <c r="I212" s="8">
        <f t="shared" ref="I212:M212" si="210">SQRT(2*998*C212*100000)</f>
        <v>0</v>
      </c>
      <c r="J212" s="8">
        <f t="shared" si="210"/>
        <v>0</v>
      </c>
      <c r="K212" s="8">
        <f t="shared" si="210"/>
        <v>0</v>
      </c>
      <c r="L212" s="8">
        <f t="shared" si="210"/>
        <v>0</v>
      </c>
      <c r="M212" s="8">
        <f t="shared" si="210"/>
        <v>0</v>
      </c>
    </row>
    <row r="213" spans="1:13">
      <c r="A213" s="1" t="str">
        <f>'A3-999-92-16-7565-0-0'!A213</f>
        <v>209</v>
      </c>
      <c r="B213" s="4">
        <v>189</v>
      </c>
      <c r="I213" s="8">
        <f t="shared" ref="I213:M213" si="211">SQRT(2*998*C213*100000)</f>
        <v>0</v>
      </c>
      <c r="J213" s="8">
        <f t="shared" si="211"/>
        <v>0</v>
      </c>
      <c r="K213" s="8">
        <f t="shared" si="211"/>
        <v>0</v>
      </c>
      <c r="L213" s="8">
        <f t="shared" si="211"/>
        <v>0</v>
      </c>
      <c r="M213" s="8">
        <f t="shared" si="211"/>
        <v>0</v>
      </c>
    </row>
    <row r="214" spans="1:13">
      <c r="A214" s="1" t="str">
        <f>'A3-999-92-16-7565-0-0'!A214</f>
        <v>210</v>
      </c>
      <c r="B214" s="4">
        <v>190</v>
      </c>
      <c r="I214" s="8">
        <f t="shared" ref="I214:M214" si="212">SQRT(2*998*C214*100000)</f>
        <v>0</v>
      </c>
      <c r="J214" s="8">
        <f t="shared" si="212"/>
        <v>0</v>
      </c>
      <c r="K214" s="8">
        <f t="shared" si="212"/>
        <v>0</v>
      </c>
      <c r="L214" s="8">
        <f t="shared" si="212"/>
        <v>0</v>
      </c>
      <c r="M214" s="8">
        <f t="shared" si="212"/>
        <v>0</v>
      </c>
    </row>
    <row r="215" spans="1:13">
      <c r="A215" s="1" t="str">
        <f>'A3-999-92-16-7565-0-0'!A215</f>
        <v>211</v>
      </c>
      <c r="B215" s="4">
        <v>191</v>
      </c>
      <c r="I215" s="8">
        <f t="shared" ref="I215:M215" si="213">SQRT(2*998*C215*100000)</f>
        <v>0</v>
      </c>
      <c r="J215" s="8">
        <f t="shared" si="213"/>
        <v>0</v>
      </c>
      <c r="K215" s="8">
        <f t="shared" si="213"/>
        <v>0</v>
      </c>
      <c r="L215" s="8">
        <f t="shared" si="213"/>
        <v>0</v>
      </c>
      <c r="M215" s="8">
        <f t="shared" si="213"/>
        <v>0</v>
      </c>
    </row>
    <row r="216" spans="1:13">
      <c r="A216" s="1" t="str">
        <f>'A3-999-92-16-7565-0-0'!A216</f>
        <v>212</v>
      </c>
      <c r="B216" s="4">
        <v>192</v>
      </c>
      <c r="I216" s="8">
        <f t="shared" ref="I216:M216" si="214">SQRT(2*998*C216*100000)</f>
        <v>0</v>
      </c>
      <c r="J216" s="8">
        <f t="shared" si="214"/>
        <v>0</v>
      </c>
      <c r="K216" s="8">
        <f t="shared" si="214"/>
        <v>0</v>
      </c>
      <c r="L216" s="8">
        <f t="shared" si="214"/>
        <v>0</v>
      </c>
      <c r="M216" s="8">
        <f t="shared" si="214"/>
        <v>0</v>
      </c>
    </row>
    <row r="217" spans="1:13">
      <c r="A217" s="1" t="str">
        <f>'A3-999-92-16-7565-0-0'!A217</f>
        <v>213</v>
      </c>
      <c r="B217" s="4">
        <v>193</v>
      </c>
      <c r="I217" s="8">
        <f t="shared" ref="I217:M217" si="215">SQRT(2*998*C217*100000)</f>
        <v>0</v>
      </c>
      <c r="J217" s="8">
        <f t="shared" si="215"/>
        <v>0</v>
      </c>
      <c r="K217" s="8">
        <f t="shared" si="215"/>
        <v>0</v>
      </c>
      <c r="L217" s="8">
        <f t="shared" si="215"/>
        <v>0</v>
      </c>
      <c r="M217" s="8">
        <f t="shared" si="215"/>
        <v>0</v>
      </c>
    </row>
    <row r="218" spans="1:13">
      <c r="A218" s="1" t="str">
        <f>'A3-999-92-16-7565-0-0'!A218</f>
        <v>214</v>
      </c>
      <c r="B218" s="4">
        <v>194</v>
      </c>
      <c r="I218" s="8">
        <f t="shared" ref="I218:M218" si="216">SQRT(2*998*C218*100000)</f>
        <v>0</v>
      </c>
      <c r="J218" s="8">
        <f t="shared" si="216"/>
        <v>0</v>
      </c>
      <c r="K218" s="8">
        <f t="shared" si="216"/>
        <v>0</v>
      </c>
      <c r="L218" s="8">
        <f t="shared" si="216"/>
        <v>0</v>
      </c>
      <c r="M218" s="8">
        <f t="shared" si="216"/>
        <v>0</v>
      </c>
    </row>
    <row r="219" spans="1:13">
      <c r="A219" s="1" t="str">
        <f>'A3-999-92-16-7565-0-0'!A219</f>
        <v>215</v>
      </c>
      <c r="B219" s="4">
        <v>195</v>
      </c>
      <c r="I219" s="8">
        <f t="shared" ref="I219:M219" si="217">SQRT(2*998*C219*100000)</f>
        <v>0</v>
      </c>
      <c r="J219" s="8">
        <f t="shared" si="217"/>
        <v>0</v>
      </c>
      <c r="K219" s="8">
        <f t="shared" si="217"/>
        <v>0</v>
      </c>
      <c r="L219" s="8">
        <f t="shared" si="217"/>
        <v>0</v>
      </c>
      <c r="M219" s="8">
        <f t="shared" si="217"/>
        <v>0</v>
      </c>
    </row>
    <row r="220" spans="1:13">
      <c r="A220" s="1" t="str">
        <f>'A3-999-92-16-7565-0-0'!A220</f>
        <v>216</v>
      </c>
      <c r="B220" s="4">
        <v>196</v>
      </c>
      <c r="I220" s="8">
        <f t="shared" ref="I220:M220" si="218">SQRT(2*998*C220*100000)</f>
        <v>0</v>
      </c>
      <c r="J220" s="8">
        <f t="shared" si="218"/>
        <v>0</v>
      </c>
      <c r="K220" s="8">
        <f t="shared" si="218"/>
        <v>0</v>
      </c>
      <c r="L220" s="8">
        <f t="shared" si="218"/>
        <v>0</v>
      </c>
      <c r="M220" s="8">
        <f t="shared" si="218"/>
        <v>0</v>
      </c>
    </row>
    <row r="221" spans="1:13">
      <c r="A221" s="1" t="str">
        <f>'A3-999-92-16-7565-0-0'!A221</f>
        <v>217</v>
      </c>
      <c r="B221" s="4">
        <v>197</v>
      </c>
      <c r="I221" s="8">
        <f t="shared" ref="I221:M221" si="219">SQRT(2*998*C221*100000)</f>
        <v>0</v>
      </c>
      <c r="J221" s="8">
        <f t="shared" si="219"/>
        <v>0</v>
      </c>
      <c r="K221" s="8">
        <f t="shared" si="219"/>
        <v>0</v>
      </c>
      <c r="L221" s="8">
        <f t="shared" si="219"/>
        <v>0</v>
      </c>
      <c r="M221" s="8">
        <f t="shared" si="219"/>
        <v>0</v>
      </c>
    </row>
    <row r="222" spans="1:13">
      <c r="A222" s="1" t="str">
        <f>'A3-999-92-16-7565-0-0'!A222</f>
        <v>218</v>
      </c>
      <c r="B222" s="4">
        <v>198</v>
      </c>
      <c r="I222" s="8">
        <f t="shared" ref="I222:M222" si="220">SQRT(2*998*C222*100000)</f>
        <v>0</v>
      </c>
      <c r="J222" s="8">
        <f t="shared" si="220"/>
        <v>0</v>
      </c>
      <c r="K222" s="8">
        <f t="shared" si="220"/>
        <v>0</v>
      </c>
      <c r="L222" s="8">
        <f t="shared" si="220"/>
        <v>0</v>
      </c>
      <c r="M222" s="8">
        <f t="shared" si="220"/>
        <v>0</v>
      </c>
    </row>
    <row r="223" spans="1:13">
      <c r="A223" s="1" t="str">
        <f>'A3-999-92-16-7565-0-0'!A223</f>
        <v>219</v>
      </c>
      <c r="B223" s="4">
        <v>199</v>
      </c>
      <c r="I223" s="8">
        <f t="shared" ref="I223:M223" si="221">SQRT(2*998*C223*100000)</f>
        <v>0</v>
      </c>
      <c r="J223" s="8">
        <f t="shared" si="221"/>
        <v>0</v>
      </c>
      <c r="K223" s="8">
        <f t="shared" si="221"/>
        <v>0</v>
      </c>
      <c r="L223" s="8">
        <f t="shared" si="221"/>
        <v>0</v>
      </c>
      <c r="M223" s="8">
        <f t="shared" si="221"/>
        <v>0</v>
      </c>
    </row>
    <row r="224" spans="1:13">
      <c r="A224" s="1" t="str">
        <f>'A3-999-92-16-7565-0-0'!A224</f>
        <v>220</v>
      </c>
      <c r="B224" s="4">
        <v>200</v>
      </c>
      <c r="I224" s="8">
        <f t="shared" ref="I224:M224" si="222">SQRT(2*998*C224*100000)</f>
        <v>0</v>
      </c>
      <c r="J224" s="8">
        <f t="shared" si="222"/>
        <v>0</v>
      </c>
      <c r="K224" s="8">
        <f t="shared" si="222"/>
        <v>0</v>
      </c>
      <c r="L224" s="8">
        <f t="shared" si="222"/>
        <v>0</v>
      </c>
      <c r="M224" s="8">
        <f t="shared" si="222"/>
        <v>0</v>
      </c>
    </row>
    <row r="225" spans="1:1">
      <c r="A225" s="1" t="str">
        <f>'A3-999-92-16-7565-0-0'!A225</f>
        <v>221</v>
      </c>
    </row>
    <row r="226" spans="1:1">
      <c r="A226" s="1" t="str">
        <f>'A3-999-92-16-7565-0-0'!A226</f>
        <v>222</v>
      </c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</sheetData>
  <mergeCells count="2">
    <mergeCell ref="C1:G1"/>
    <mergeCell ref="I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3.7109375" customWidth="1"/>
    <col min="2" max="2" width="4.85546875" customWidth="1"/>
    <col min="9" max="9" width="15.42578125" customWidth="1"/>
    <col min="10" max="10" width="11.28515625" customWidth="1"/>
  </cols>
  <sheetData>
    <row r="1" spans="1:18">
      <c r="A1" s="1" t="s">
        <v>0</v>
      </c>
      <c r="B1" s="2" t="s">
        <v>1</v>
      </c>
      <c r="C1" s="60" t="s">
        <v>341</v>
      </c>
      <c r="D1" s="61"/>
      <c r="E1" s="61"/>
      <c r="F1" s="61"/>
      <c r="G1" s="61"/>
      <c r="I1" s="4" t="s">
        <v>342</v>
      </c>
      <c r="J1" s="4" t="s">
        <v>343</v>
      </c>
      <c r="K1" s="4" t="s">
        <v>344</v>
      </c>
      <c r="L1" s="4" t="s">
        <v>345</v>
      </c>
    </row>
    <row r="2" spans="1:18">
      <c r="A2" s="1" t="str">
        <f>'A3-999-92-16-7565-0-0'!A2</f>
        <v>001</v>
      </c>
      <c r="B2" s="4"/>
      <c r="C2" s="4">
        <v>55.482999999999997</v>
      </c>
      <c r="D2" s="4">
        <v>67.418999999999997</v>
      </c>
      <c r="E2" s="4">
        <v>77.656999999999996</v>
      </c>
      <c r="F2" s="4">
        <v>87.778000000000006</v>
      </c>
      <c r="G2" s="4">
        <v>96.301000000000002</v>
      </c>
      <c r="I2" s="28">
        <f>IFERROR(0.001*SUMPRODUCT(C2:G2,DeltaP_agua_LHP_oxi!I2:M2)/SUMSQ(DeltaP_agua_LHP_oxi!I2:M2),"ND")</f>
        <v>1.5471591367000962E-6</v>
      </c>
      <c r="J2" s="27">
        <f>IFERROR(SUMPRODUCT(0.001*C2:G2-I2*DeltaP_agua_LHP_oxi!I2:M2,0.001*C2:G2-I2*DeltaP_agua_LHP_oxi!I2:M2),"ND")</f>
        <v>1.1027117454262438E-7</v>
      </c>
      <c r="K2" s="25">
        <f>I2/'Dados teoricos e resumo geral'!$E$2 - 1</f>
        <v>-0.10189868421658088</v>
      </c>
      <c r="L2" s="25">
        <f t="shared" ref="L2:L239" si="0">1/(1+K2)^2 - 1</f>
        <v>0.23979344169591488</v>
      </c>
      <c r="N2" s="34">
        <v>1</v>
      </c>
      <c r="O2" s="34">
        <v>2</v>
      </c>
      <c r="P2" s="4">
        <v>3</v>
      </c>
      <c r="Q2" s="8">
        <f>SUMPRODUCT(N2:P2,N3:P3)/SUMPRODUCT(N2:P2,N2:P2)</f>
        <v>1.8928571428571428</v>
      </c>
      <c r="R2" s="8">
        <f>SUMPRODUCT(N3:P3-Q2*N2:P2,N3:P3-Q2*N2:P2)</f>
        <v>8.928571428571444E-2</v>
      </c>
    </row>
    <row r="3" spans="1:18">
      <c r="A3" s="1" t="str">
        <f>'A3-999-92-16-7565-0-0'!A3</f>
        <v>002</v>
      </c>
      <c r="B3" s="4"/>
      <c r="C3" s="4">
        <v>67.436000000000007</v>
      </c>
      <c r="D3" s="4">
        <v>77.406999999999996</v>
      </c>
      <c r="E3" s="4">
        <v>87.278000000000006</v>
      </c>
      <c r="F3" s="4">
        <v>93.188000000000002</v>
      </c>
      <c r="G3" s="4">
        <v>93.153999999999996</v>
      </c>
      <c r="I3" s="28">
        <f>IFERROR(0.001*SUMPRODUCT(C3:G3,DeltaP_agua_LHP_oxi!I3:M3)/SUMSQ(DeltaP_agua_LHP_oxi!I3:M3),"ND")</f>
        <v>2.1033273360088319E-6</v>
      </c>
      <c r="J3" s="27">
        <f>IFERROR(SUMPRODUCT(0.001*C3:G3-I3*DeltaP_agua_LHP_oxi!I3:M3,0.001*C3:G3-I3*DeltaP_agua_LHP_oxi!I3:M3),"ND")</f>
        <v>5.3479134027505982E-4</v>
      </c>
      <c r="K3" s="25">
        <f>I3/'Dados teoricos e resumo geral'!$E$2 - 1</f>
        <v>0.22094812562189103</v>
      </c>
      <c r="L3" s="25">
        <f t="shared" si="0"/>
        <v>-0.32918065995529666</v>
      </c>
      <c r="N3" s="34">
        <v>2</v>
      </c>
      <c r="O3" s="4">
        <v>4</v>
      </c>
      <c r="P3" s="4">
        <v>5.5</v>
      </c>
    </row>
    <row r="4" spans="1:18">
      <c r="A4" s="1" t="str">
        <f>'A3-999-92-16-7565-0-0'!A4</f>
        <v>003</v>
      </c>
      <c r="B4" s="4"/>
      <c r="C4" s="4">
        <v>57.398000000000003</v>
      </c>
      <c r="D4" s="4">
        <v>67.402000000000001</v>
      </c>
      <c r="E4" s="4">
        <v>77.424000000000007</v>
      </c>
      <c r="F4" s="4">
        <v>87.361000000000004</v>
      </c>
      <c r="G4" s="4">
        <v>95.834000000000003</v>
      </c>
      <c r="I4" s="28">
        <f>IFERROR(0.001*SUMPRODUCT(C4:G4,DeltaP_agua_LHP_oxi!I4:M4)/SUMSQ(DeltaP_agua_LHP_oxi!I4:M4),"ND")</f>
        <v>1.5599708264898192E-6</v>
      </c>
      <c r="J4" s="27">
        <f>IFERROR(SUMPRODUCT(0.001*C4:G4-I4*DeltaP_agua_LHP_oxi!I4:M4,0.001*C4:G4-I4*DeltaP_agua_LHP_oxi!I4:M4),"ND")</f>
        <v>6.1701993026065603E-7</v>
      </c>
      <c r="K4" s="25">
        <f>I4/'Dados teoricos e resumo geral'!$E$2 - 1</f>
        <v>-9.4461701695118583E-2</v>
      </c>
      <c r="L4" s="25">
        <f t="shared" si="0"/>
        <v>0.21951277558489779</v>
      </c>
      <c r="N4" s="35"/>
    </row>
    <row r="5" spans="1:18">
      <c r="A5" s="1" t="str">
        <f>'A3-999-92-16-7565-0-0'!A5</f>
        <v>004</v>
      </c>
      <c r="B5" s="4"/>
      <c r="C5" s="4">
        <v>57.215000000000003</v>
      </c>
      <c r="D5" s="4">
        <v>67.652000000000001</v>
      </c>
      <c r="E5" s="4">
        <v>77.606999999999999</v>
      </c>
      <c r="F5" s="4">
        <v>87.311999999999998</v>
      </c>
      <c r="G5" s="4">
        <v>97.698999999999998</v>
      </c>
      <c r="I5" s="28">
        <f>IFERROR(0.001*SUMPRODUCT(C5:G5,DeltaP_agua_LHP_oxi!I5:M5)/SUMSQ(DeltaP_agua_LHP_oxi!I5:M5),"ND")</f>
        <v>1.7801271077013368E-6</v>
      </c>
      <c r="J5" s="27">
        <f>IFERROR(SUMPRODUCT(0.001*C5:G5-I5*DeltaP_agua_LHP_oxi!I5:M5,0.001*C5:G5-I5*DeltaP_agua_LHP_oxi!I5:M5),"ND")</f>
        <v>3.2781242317063608E-7</v>
      </c>
      <c r="K5" s="25">
        <f>I5/'Dados teoricos e resumo geral'!$E$2 - 1</f>
        <v>3.3335524294036523E-2</v>
      </c>
      <c r="L5" s="25">
        <f t="shared" si="0"/>
        <v>-6.3479517689963072E-2</v>
      </c>
      <c r="N5" s="35"/>
    </row>
    <row r="6" spans="1:18">
      <c r="A6" s="1" t="str">
        <f>'A3-999-92-16-7565-0-0'!A6</f>
        <v>005</v>
      </c>
      <c r="B6" s="4"/>
      <c r="I6" s="28" t="str">
        <f>IFERROR(0.001*SUMPRODUCT(C6:G6,DeltaP_agua_LHP_oxi!I6:M6)/SUMSQ(DeltaP_agua_LHP_oxi!I6:M6),"ND")</f>
        <v>ND</v>
      </c>
      <c r="J6" s="27" t="str">
        <f>IFERROR(SUMPRODUCT(0.001*C6:G6-I6*DeltaP_agua_LHP_oxi!I6:M6,0.001*C6:G6-I6*DeltaP_agua_LHP_oxi!I6:M6),"ND")</f>
        <v>ND</v>
      </c>
      <c r="K6" s="25" t="e">
        <f>I6/'Dados teoricos e resumo geral'!$E$2 - 1</f>
        <v>#VALUE!</v>
      </c>
      <c r="L6" s="25" t="e">
        <f t="shared" si="0"/>
        <v>#VALUE!</v>
      </c>
      <c r="N6" s="35"/>
    </row>
    <row r="7" spans="1:18">
      <c r="A7" s="1" t="str">
        <f>'A3-999-92-16-7565-0-0'!A7</f>
        <v>006</v>
      </c>
      <c r="B7" s="4"/>
      <c r="C7" s="4">
        <v>57.648000000000003</v>
      </c>
      <c r="D7" s="4">
        <v>66.47</v>
      </c>
      <c r="E7" s="4">
        <v>77.906000000000006</v>
      </c>
      <c r="F7" s="4">
        <v>88.825999999999993</v>
      </c>
      <c r="G7" s="4">
        <v>97.731999999999999</v>
      </c>
      <c r="I7" s="28">
        <f>IFERROR(0.001*SUMPRODUCT(C7:G7,DeltaP_agua_LHP_oxi!I7:M7)/SUMSQ(DeltaP_agua_LHP_oxi!I7:M7),"ND")</f>
        <v>1.748415959208562E-6</v>
      </c>
      <c r="J7" s="27">
        <f>IFERROR(SUMPRODUCT(0.001*C7:G7-I7*DeltaP_agua_LHP_oxi!I7:M7,0.001*C7:G7-I7*DeltaP_agua_LHP_oxi!I7:M7),"ND")</f>
        <v>2.5936634378037378E-7</v>
      </c>
      <c r="K7" s="25">
        <f>I7/'Dados teoricos e resumo geral'!$E$2 - 1</f>
        <v>1.4927706047809908E-2</v>
      </c>
      <c r="L7" s="25">
        <f t="shared" si="0"/>
        <v>-2.9199964708669701E-2</v>
      </c>
      <c r="N7" s="35"/>
    </row>
    <row r="8" spans="1:18">
      <c r="A8" s="1" t="str">
        <f>'A3-999-92-16-7565-0-0'!A8</f>
        <v>007</v>
      </c>
      <c r="B8" s="4"/>
      <c r="C8" s="4">
        <v>97.449209260215994</v>
      </c>
      <c r="D8" s="4">
        <v>87.111764292247997</v>
      </c>
      <c r="E8" s="4">
        <v>77.623275961370098</v>
      </c>
      <c r="F8" s="4">
        <v>67.801876960414006</v>
      </c>
      <c r="G8" s="4">
        <v>57.131497578649999</v>
      </c>
      <c r="I8" s="28">
        <f>IFERROR(0.001*SUMPRODUCT(C8:G8,DeltaP_agua_LHP_oxi!I8:M8)/SUMSQ(DeltaP_agua_LHP_oxi!I8:M8),"ND")</f>
        <v>1.6667301545784464E-6</v>
      </c>
      <c r="J8" s="27">
        <f>IFERROR(SUMPRODUCT(0.001*C8:G8-I8*DeltaP_agua_LHP_oxi!I8:M8,0.001*C8:G8-I8*DeltaP_agua_LHP_oxi!I8:M8),"ND")</f>
        <v>3.8362624398603548E-7</v>
      </c>
      <c r="K8" s="25">
        <f>I8/'Dados teoricos e resumo geral'!$E$2 - 1</f>
        <v>-3.2489606676469274E-2</v>
      </c>
      <c r="L8" s="25">
        <f t="shared" si="0"/>
        <v>6.828891473100307E-2</v>
      </c>
      <c r="N8" s="35"/>
    </row>
    <row r="9" spans="1:18">
      <c r="A9" s="1" t="str">
        <f>'A3-999-92-16-7565-0-0'!A9</f>
        <v>008</v>
      </c>
      <c r="B9" s="4"/>
      <c r="C9" s="4">
        <v>97.782143674012005</v>
      </c>
      <c r="D9" s="4">
        <v>87.611142169223996</v>
      </c>
      <c r="E9" s="4">
        <v>77.823031860903995</v>
      </c>
      <c r="F9" s="4">
        <v>67.701987138787999</v>
      </c>
      <c r="G9" s="4">
        <v>57.347897824501999</v>
      </c>
      <c r="I9" s="28">
        <f>IFERROR(0.001*SUMPRODUCT(C9:G9,DeltaP_agua_LHP_oxi!I9:M9)/SUMSQ(DeltaP_agua_LHP_oxi!I9:M9),"ND")</f>
        <v>1.4388826787551108E-6</v>
      </c>
      <c r="J9" s="27">
        <f>IFERROR(SUMPRODUCT(0.001*C9:G9-I9*DeltaP_agua_LHP_oxi!I9:M9,0.001*C9:G9-I9*DeltaP_agua_LHP_oxi!I9:M9),"ND")</f>
        <v>1.883383036179662E-6</v>
      </c>
      <c r="K9" s="25">
        <f>I9/'Dados teoricos e resumo geral'!$E$2 - 1</f>
        <v>-0.16475144903052719</v>
      </c>
      <c r="L9" s="25">
        <f t="shared" si="0"/>
        <v>0.43340375638563544</v>
      </c>
      <c r="N9" s="35"/>
    </row>
    <row r="10" spans="1:18">
      <c r="A10" s="1" t="str">
        <f>'A3-999-92-16-7565-0-0'!A10</f>
        <v>009</v>
      </c>
      <c r="B10" s="4"/>
      <c r="C10" s="4">
        <v>97.299386399636006</v>
      </c>
      <c r="D10" s="4">
        <v>87.627786515541999</v>
      </c>
      <c r="E10" s="4">
        <v>77.456808754471993</v>
      </c>
      <c r="F10" s="4">
        <v>67.585452970844102</v>
      </c>
      <c r="G10" s="4">
        <v>57.198074963921997</v>
      </c>
      <c r="I10" s="28">
        <f>IFERROR(0.001*SUMPRODUCT(C10:G10,DeltaP_agua_LHP_oxi!I10:M10)/SUMSQ(DeltaP_agua_LHP_oxi!I10:M10),"ND")</f>
        <v>1.5330868490569209E-6</v>
      </c>
      <c r="J10" s="27">
        <f>IFERROR(SUMPRODUCT(0.001*C10:G10-I10*DeltaP_agua_LHP_oxi!I10:M10,0.001*C10:G10-I10*DeltaP_agua_LHP_oxi!I10:M10),"ND")</f>
        <v>1.4207795669670395E-6</v>
      </c>
      <c r="K10" s="25">
        <f>I10/'Dados teoricos e resumo geral'!$E$2 - 1</f>
        <v>-0.11006742377841716</v>
      </c>
      <c r="L10" s="25">
        <f t="shared" si="0"/>
        <v>0.26265816352472648</v>
      </c>
      <c r="N10" s="35"/>
    </row>
    <row r="11" spans="1:18">
      <c r="A11" s="1" t="str">
        <f>'A3-999-92-16-7565-0-0'!A11</f>
        <v>010</v>
      </c>
      <c r="B11" s="4"/>
      <c r="C11" s="4">
        <v>97.365963784908004</v>
      </c>
      <c r="D11" s="4">
        <v>88.160476828872007</v>
      </c>
      <c r="E11" s="4">
        <v>77.024008262768007</v>
      </c>
      <c r="F11" s="4">
        <v>67.252542300766095</v>
      </c>
      <c r="G11" s="4">
        <v>57.813987008841998</v>
      </c>
      <c r="I11" s="28">
        <f>IFERROR(0.001*SUMPRODUCT(C11:G11,DeltaP_agua_LHP_oxi!I11:M11)/SUMSQ(DeltaP_agua_LHP_oxi!I11:M11),"ND")</f>
        <v>1.5442904524822945E-6</v>
      </c>
      <c r="J11" s="27">
        <f>IFERROR(SUMPRODUCT(0.001*C11:G11-I11*DeltaP_agua_LHP_oxi!I11:M11,0.001*C11:G11-I11*DeltaP_agua_LHP_oxi!I11:M11),"ND")</f>
        <v>4.6232086468536589E-7</v>
      </c>
      <c r="K11" s="25">
        <f>I11/'Dados teoricos e resumo geral'!$E$2 - 1</f>
        <v>-0.10356390986109332</v>
      </c>
      <c r="L11" s="25">
        <f t="shared" si="0"/>
        <v>0.24440381694405766</v>
      </c>
      <c r="N11" s="35"/>
    </row>
    <row r="12" spans="1:18">
      <c r="A12" s="1" t="str">
        <f>'A3-999-92-16-7565-0-0'!A12</f>
        <v>011</v>
      </c>
      <c r="B12" s="4"/>
      <c r="C12" s="4">
        <v>97.432564913898005</v>
      </c>
      <c r="D12" s="4">
        <v>87.411386269689999</v>
      </c>
      <c r="E12" s="4">
        <v>77.623275961370098</v>
      </c>
      <c r="F12" s="4">
        <v>67.235897954448006</v>
      </c>
      <c r="G12" s="4">
        <v>57.764053969888003</v>
      </c>
      <c r="I12" s="28">
        <f>IFERROR(0.001*SUMPRODUCT(C12:G12,DeltaP_agua_LHP_oxi!I12:M12)/SUMSQ(DeltaP_agua_LHP_oxi!I12:M12),"ND")</f>
        <v>1.5248074709052269E-6</v>
      </c>
      <c r="J12" s="27">
        <f>IFERROR(SUMPRODUCT(0.001*C12:G12-I12*DeltaP_agua_LHP_oxi!I12:M12,0.001*C12:G12-I12*DeltaP_agua_LHP_oxi!I12:M12),"ND")</f>
        <v>2.413022452363077E-7</v>
      </c>
      <c r="K12" s="25">
        <f>I12/'Dados teoricos e resumo geral'!$E$2 - 1</f>
        <v>-0.11487347135007442</v>
      </c>
      <c r="L12" s="25">
        <f t="shared" si="0"/>
        <v>0.27640731700081056</v>
      </c>
      <c r="N12" s="35"/>
    </row>
    <row r="13" spans="1:18">
      <c r="A13" s="1" t="str">
        <f>'A3-999-92-16-7565-0-0'!A13</f>
        <v>012</v>
      </c>
      <c r="B13" s="4"/>
      <c r="C13" s="4">
        <v>97.898654098237998</v>
      </c>
      <c r="D13" s="4">
        <v>87.444674962326005</v>
      </c>
      <c r="E13" s="4">
        <v>77.107229994358093</v>
      </c>
      <c r="F13" s="4">
        <v>67.169296825458005</v>
      </c>
      <c r="G13" s="4">
        <v>57.597586762990097</v>
      </c>
      <c r="I13" s="28">
        <f>IFERROR(0.001*SUMPRODUCT(C13:G13,DeltaP_agua_LHP_oxi!I13:M13)/SUMSQ(DeltaP_agua_LHP_oxi!I13:M13),"ND")</f>
        <v>1.5824127102213814E-6</v>
      </c>
      <c r="J13" s="27">
        <f>IFERROR(SUMPRODUCT(0.001*C13:G13-I13*DeltaP_agua_LHP_oxi!I13:M13,0.001*C13:G13-I13*DeltaP_agua_LHP_oxi!I13:M13),"ND")</f>
        <v>2.1947980989322803E-7</v>
      </c>
      <c r="K13" s="25">
        <f>I13/'Dados teoricos e resumo geral'!$E$2 - 1</f>
        <v>-8.1434544481696514E-2</v>
      </c>
      <c r="L13" s="25">
        <f t="shared" si="0"/>
        <v>0.18516763266425529</v>
      </c>
      <c r="N13" s="35"/>
    </row>
    <row r="14" spans="1:18">
      <c r="A14" s="1" t="str">
        <f>'A3-999-92-16-7565-0-0'!A14</f>
        <v>013</v>
      </c>
      <c r="B14" s="4"/>
      <c r="C14" s="4">
        <v>97.565719684442001</v>
      </c>
      <c r="D14" s="4">
        <v>87.361453230736004</v>
      </c>
      <c r="E14" s="4">
        <v>77.024008262768007</v>
      </c>
      <c r="F14" s="4">
        <v>67.285830993402001</v>
      </c>
      <c r="G14" s="4">
        <v>56.915073589080002</v>
      </c>
      <c r="I14" s="28">
        <f>IFERROR(0.001*SUMPRODUCT(C14:G14,DeltaP_agua_LHP_oxi!I14:M14)/SUMSQ(DeltaP_agua_LHP_oxi!I14:M14),"ND")</f>
        <v>1.4740804962343522E-6</v>
      </c>
      <c r="J14" s="27">
        <f>IFERROR(SUMPRODUCT(0.001*C14:G14-I14*DeltaP_agua_LHP_oxi!I14:M14,0.001*C14:G14-I14*DeltaP_agua_LHP_oxi!I14:M14),"ND")</f>
        <v>4.9932588981251607E-7</v>
      </c>
      <c r="K14" s="25">
        <f>I14/'Dados teoricos e resumo geral'!$E$2 - 1</f>
        <v>-0.14431967479285301</v>
      </c>
      <c r="L14" s="25">
        <f t="shared" si="0"/>
        <v>0.3657679195903154</v>
      </c>
      <c r="N14" s="35"/>
    </row>
    <row r="15" spans="1:18">
      <c r="A15" s="1" t="str">
        <f>'A3-999-92-16-7565-0-0'!A15</f>
        <v>014</v>
      </c>
      <c r="B15" s="4">
        <v>1</v>
      </c>
      <c r="C15" s="4">
        <v>57.248008002876098</v>
      </c>
      <c r="D15" s="4">
        <v>66.353628881003999</v>
      </c>
      <c r="E15" s="4">
        <v>78.405655213187998</v>
      </c>
      <c r="F15" s="4">
        <v>88.393521421041996</v>
      </c>
      <c r="G15" s="4">
        <v>96.300606901966006</v>
      </c>
      <c r="I15" s="28">
        <f>IFERROR(0.001*SUMPRODUCT(C15:G15,DeltaP_agua_LHP_oxi!I15:M15)/SUMSQ(DeltaP_agua_LHP_oxi!I15:M15),"ND")</f>
        <v>1.5860908505916053E-6</v>
      </c>
      <c r="J15" s="27">
        <f>IFERROR(SUMPRODUCT(0.001*C15:G15-I15*DeltaP_agua_LHP_oxi!I15:M15,0.001*C15:G15-I15*DeltaP_agua_LHP_oxi!I15:M15),"ND")</f>
        <v>8.2894866646816564E-7</v>
      </c>
      <c r="K15" s="25">
        <f>I15/'Dados teoricos e resumo geral'!$E$2 - 1</f>
        <v>-7.9299442391823738E-2</v>
      </c>
      <c r="L15" s="25">
        <f t="shared" si="0"/>
        <v>0.17967720516180585</v>
      </c>
    </row>
    <row r="16" spans="1:18">
      <c r="A16" s="1">
        <f>'A3-999-92-16-7565-0-0'!A16</f>
        <v>0</v>
      </c>
      <c r="B16" s="4">
        <v>2</v>
      </c>
      <c r="C16" s="4"/>
      <c r="D16" s="4"/>
      <c r="E16" s="4"/>
      <c r="F16" s="4"/>
      <c r="G16" s="4"/>
      <c r="I16" s="28" t="str">
        <f>IFERROR(0.001*SUMPRODUCT(C16:G16,DeltaP_agua_LHP_oxi!I16:M16)/SUMSQ(DeltaP_agua_LHP_oxi!I16:M16),"ND")</f>
        <v>ND</v>
      </c>
      <c r="J16" s="27" t="str">
        <f>IFERROR(SUMPRODUCT(0.001*C16:G16-I16*DeltaP_agua_LHP_oxi!I16:M16,0.001*C16:G16-I16*DeltaP_agua_LHP_oxi!I16:M16),"ND")</f>
        <v>ND</v>
      </c>
      <c r="K16" s="25" t="e">
        <f>I16/'Dados teoricos e resumo geral'!$E$2 - 1</f>
        <v>#VALUE!</v>
      </c>
      <c r="L16" s="25" t="e">
        <f t="shared" si="0"/>
        <v>#VALUE!</v>
      </c>
    </row>
    <row r="17" spans="1:12">
      <c r="A17" s="1" t="str">
        <f>'A3-999-92-16-7565-0-0'!A17</f>
        <v>015</v>
      </c>
      <c r="B17" s="4">
        <v>3</v>
      </c>
      <c r="C17" s="4">
        <v>58.696256082285998</v>
      </c>
      <c r="D17" s="4">
        <v>68.817300804401995</v>
      </c>
      <c r="E17" s="4">
        <v>78.422299559506101</v>
      </c>
      <c r="F17" s="4">
        <v>87.777609376122001</v>
      </c>
      <c r="G17" s="4">
        <v>96.250650119293994</v>
      </c>
      <c r="I17" s="28">
        <f>IFERROR(0.001*SUMPRODUCT(C17:G17,DeltaP_agua_LHP_oxi!I17:M17)/SUMSQ(DeltaP_agua_LHP_oxi!I17:M17),"ND")</f>
        <v>1.5951282309292391E-6</v>
      </c>
      <c r="J17" s="27">
        <f>IFERROR(SUMPRODUCT(0.001*C17:G17-I17*DeltaP_agua_LHP_oxi!I17:M17,0.001*C17:G17-I17*DeltaP_agua_LHP_oxi!I17:M17),"ND")</f>
        <v>1.9109474939293363E-7</v>
      </c>
      <c r="K17" s="25">
        <f>I17/'Dados teoricos e resumo geral'!$E$2 - 1</f>
        <v>-7.4053386585453573E-2</v>
      </c>
      <c r="L17" s="25">
        <f t="shared" si="0"/>
        <v>0.16634788119137212</v>
      </c>
    </row>
    <row r="18" spans="1:12">
      <c r="A18" s="1" t="str">
        <f>'A3-999-92-16-7565-0-0'!A18</f>
        <v>016</v>
      </c>
      <c r="B18" s="4">
        <v>4</v>
      </c>
      <c r="C18" s="4">
        <v>57.231363656558003</v>
      </c>
      <c r="D18" s="4">
        <v>68.334543530025996</v>
      </c>
      <c r="E18" s="4">
        <v>78.089365145710005</v>
      </c>
      <c r="F18" s="4">
        <v>87.145052984884003</v>
      </c>
      <c r="G18" s="4">
        <v>98.398055718932099</v>
      </c>
      <c r="I18" s="28">
        <f>IFERROR(0.001*SUMPRODUCT(C18:G18,DeltaP_agua_LHP_oxi!I18:M18)/SUMSQ(DeltaP_agua_LHP_oxi!I18:M18),"ND")</f>
        <v>1.6154710032344975E-6</v>
      </c>
      <c r="J18" s="27">
        <f>IFERROR(SUMPRODUCT(0.001*C18:G18-I18*DeltaP_agua_LHP_oxi!I18:M18,0.001*C18:G18-I18*DeltaP_agua_LHP_oxi!I18:M18),"ND")</f>
        <v>8.9417161133672872E-7</v>
      </c>
      <c r="K18" s="25">
        <f>I18/'Dados teoricos e resumo geral'!$E$2 - 1</f>
        <v>-6.2244730229002454E-2</v>
      </c>
      <c r="L18" s="25">
        <f t="shared" si="0"/>
        <v>0.13715842483732632</v>
      </c>
    </row>
    <row r="19" spans="1:12">
      <c r="A19" s="1" t="str">
        <f>'A3-999-92-16-7565-0-0'!A19</f>
        <v>017</v>
      </c>
      <c r="B19" s="4">
        <v>5</v>
      </c>
      <c r="C19" s="4">
        <v>57.3978308634561</v>
      </c>
      <c r="D19" s="4">
        <v>66.00405012089</v>
      </c>
      <c r="E19" s="4">
        <v>75.775516082891997</v>
      </c>
      <c r="F19" s="4">
        <v>85.846627766053999</v>
      </c>
      <c r="G19" s="4">
        <v>96.866585907932006</v>
      </c>
      <c r="I19" s="28">
        <f>IFERROR(0.001*SUMPRODUCT(C19:G19,DeltaP_agua_LHP_oxi!I19:M19)/SUMSQ(DeltaP_agua_LHP_oxi!I19:M19),"ND")</f>
        <v>1.5833614269865505E-6</v>
      </c>
      <c r="J19" s="27">
        <f>IFERROR(SUMPRODUCT(0.001*C19:G19-I19*DeltaP_agua_LHP_oxi!I19:M19,0.001*C19:G19-I19*DeltaP_agua_LHP_oxi!I19:M19),"ND")</f>
        <v>5.4309475095622158E-7</v>
      </c>
      <c r="K19" s="25">
        <f>I19/'Dados teoricos e resumo geral'!$E$2 - 1</f>
        <v>-8.0883829461571688E-2</v>
      </c>
      <c r="L19" s="25">
        <f t="shared" si="0"/>
        <v>0.18374780327018203</v>
      </c>
    </row>
    <row r="20" spans="1:12">
      <c r="A20" s="1">
        <f>'A3-999-92-16-7565-0-0'!A20</f>
        <v>0</v>
      </c>
      <c r="B20" s="4">
        <v>6</v>
      </c>
      <c r="C20" s="4"/>
      <c r="D20" s="4"/>
      <c r="E20" s="4"/>
      <c r="F20" s="4"/>
      <c r="G20" s="4"/>
      <c r="I20" s="28" t="str">
        <f>IFERROR(0.001*SUMPRODUCT(C20:G20,DeltaP_agua_LHP_oxi!I20:M20)/SUMSQ(DeltaP_agua_LHP_oxi!I20:M20),"ND")</f>
        <v>ND</v>
      </c>
      <c r="J20" s="27" t="str">
        <f>IFERROR(SUMPRODUCT(0.001*C20:G20-I20*DeltaP_agua_LHP_oxi!I20:M20,0.001*C20:G20-I20*DeltaP_agua_LHP_oxi!I20:M20),"ND")</f>
        <v>ND</v>
      </c>
      <c r="K20" s="25" t="e">
        <f>I20/'Dados teoricos e resumo geral'!$E$2 - 1</f>
        <v>#VALUE!</v>
      </c>
      <c r="L20" s="25" t="e">
        <f t="shared" si="0"/>
        <v>#VALUE!</v>
      </c>
    </row>
    <row r="21" spans="1:12">
      <c r="A21" s="1" t="str">
        <f>'A3-999-92-16-7565-0-0'!A21</f>
        <v>018</v>
      </c>
      <c r="B21" s="4">
        <v>7</v>
      </c>
      <c r="C21" s="4">
        <v>60.494082921809998</v>
      </c>
      <c r="D21" s="4">
        <v>69.816080302071995</v>
      </c>
      <c r="E21" s="4">
        <v>78.672012241711997</v>
      </c>
      <c r="F21" s="4">
        <v>86.762185532134097</v>
      </c>
      <c r="G21" s="4">
        <v>95.418337828521999</v>
      </c>
      <c r="I21" s="28">
        <f>IFERROR(0.001*SUMPRODUCT(C21:G21,DeltaP_agua_LHP_oxi!I21:M21)/SUMSQ(DeltaP_agua_LHP_oxi!I21:M21),"ND")</f>
        <v>1.6176407593031342E-6</v>
      </c>
      <c r="J21" s="27">
        <f>IFERROR(SUMPRODUCT(0.001*C21:G21-I21*DeltaP_agua_LHP_oxi!I21:M21,0.001*C21:G21-I21*DeltaP_agua_LHP_oxi!I21:M21),"ND")</f>
        <v>3.3548146198716427E-7</v>
      </c>
      <c r="K21" s="25">
        <f>I21/'Dados teoricos e resumo geral'!$E$2 - 1</f>
        <v>-6.098522127872863E-2</v>
      </c>
      <c r="L21" s="25">
        <f t="shared" si="0"/>
        <v>0.13410990910789211</v>
      </c>
    </row>
    <row r="22" spans="1:12">
      <c r="A22" s="1" t="str">
        <f>'A3-999-92-16-7565-0-0'!A22</f>
        <v>019</v>
      </c>
      <c r="B22" s="4">
        <v>8</v>
      </c>
      <c r="C22" s="4">
        <v>56.7486301259</v>
      </c>
      <c r="D22" s="4">
        <v>69.366635464050006</v>
      </c>
      <c r="E22" s="4">
        <v>77.673209000323993</v>
      </c>
      <c r="F22" s="4">
        <v>86.212850872486001</v>
      </c>
      <c r="G22" s="4">
        <v>97.965255227227999</v>
      </c>
      <c r="I22" s="28">
        <f>IFERROR(0.001*SUMPRODUCT(C22:G22,DeltaP_agua_LHP_oxi!I22:M22)/SUMSQ(DeltaP_agua_LHP_oxi!I22:M22),"ND")</f>
        <v>1.5993213468484253E-6</v>
      </c>
      <c r="J22" s="27">
        <f>IFERROR(SUMPRODUCT(0.001*C22:G22-I22*DeltaP_agua_LHP_oxi!I22:M22,0.001*C22:G22-I22*DeltaP_agua_LHP_oxi!I22:M22),"ND")</f>
        <v>4.6693506499124863E-7</v>
      </c>
      <c r="K22" s="25">
        <f>I22/'Dados teoricos e resumo geral'!$E$2 - 1</f>
        <v>-7.1619349365284024E-2</v>
      </c>
      <c r="L22" s="25">
        <f t="shared" si="0"/>
        <v>0.16024001459535286</v>
      </c>
    </row>
    <row r="23" spans="1:12">
      <c r="A23" s="1">
        <f>'A3-999-92-16-7565-0-0'!A23</f>
        <v>0</v>
      </c>
      <c r="B23" s="4">
        <v>9</v>
      </c>
      <c r="C23" s="4"/>
      <c r="D23" s="4"/>
      <c r="E23" s="4"/>
      <c r="F23" s="4"/>
      <c r="G23" s="4"/>
      <c r="I23" s="28" t="str">
        <f>IFERROR(0.001*SUMPRODUCT(C23:G23,DeltaP_agua_LHP_oxi!I23:M23)/SUMSQ(DeltaP_agua_LHP_oxi!I23:M23),"ND")</f>
        <v>ND</v>
      </c>
      <c r="J23" s="27" t="str">
        <f>IFERROR(SUMPRODUCT(0.001*C23:G23-I23*DeltaP_agua_LHP_oxi!I23:M23,0.001*C23:G23-I23*DeltaP_agua_LHP_oxi!I23:M23),"ND")</f>
        <v>ND</v>
      </c>
      <c r="K23" s="25" t="e">
        <f>I23/'Dados teoricos e resumo geral'!$E$2 - 1</f>
        <v>#VALUE!</v>
      </c>
      <c r="L23" s="25" t="e">
        <f t="shared" si="0"/>
        <v>#VALUE!</v>
      </c>
    </row>
    <row r="24" spans="1:12">
      <c r="A24" s="1" t="str">
        <f>'A3-999-92-16-7565-0-0'!A24</f>
        <v>020</v>
      </c>
      <c r="B24" s="4">
        <v>10</v>
      </c>
      <c r="C24" s="4">
        <v>56.931741679116101</v>
      </c>
      <c r="D24" s="4">
        <v>67.535519931889993</v>
      </c>
      <c r="E24" s="4">
        <v>77.440164408154104</v>
      </c>
      <c r="F24" s="4">
        <v>86.296072604076102</v>
      </c>
      <c r="G24" s="4">
        <v>96.267294465611997</v>
      </c>
      <c r="I24" s="28">
        <f>IFERROR(0.001*SUMPRODUCT(C24:G24,DeltaP_agua_LHP_oxi!I24:M24)/SUMSQ(DeltaP_agua_LHP_oxi!I24:M24),"ND")</f>
        <v>1.6070612617700514E-6</v>
      </c>
      <c r="J24" s="27">
        <f>IFERROR(SUMPRODUCT(0.001*C24:G24-I24*DeltaP_agua_LHP_oxi!I24:M24,0.001*C24:G24-I24*DeltaP_agua_LHP_oxi!I24:M24),"ND")</f>
        <v>3.6945502220258357E-7</v>
      </c>
      <c r="K24" s="25">
        <f>I24/'Dados teoricos e resumo geral'!$E$2 - 1</f>
        <v>-6.7126451634032969E-2</v>
      </c>
      <c r="L24" s="25">
        <f t="shared" si="0"/>
        <v>0.14909105079210572</v>
      </c>
    </row>
    <row r="25" spans="1:12">
      <c r="A25" s="1" t="str">
        <f>'A3-999-92-16-7565-0-0'!A25</f>
        <v>021</v>
      </c>
      <c r="B25" s="4">
        <v>1</v>
      </c>
      <c r="C25" s="4">
        <v>59.045834842399998</v>
      </c>
      <c r="D25" s="4">
        <v>68.351187876344</v>
      </c>
      <c r="E25" s="4">
        <v>77.889609246175993</v>
      </c>
      <c r="F25" s="4">
        <v>87.511276091316006</v>
      </c>
      <c r="G25" s="4">
        <v>97.698898198704001</v>
      </c>
      <c r="I25" s="28">
        <f>IFERROR(0.001*SUMPRODUCT(C25:G25,DeltaP_agua_LHP_oxi!I25:M25)/SUMSQ(DeltaP_agua_LHP_oxi!I25:M25),"ND")</f>
        <v>1.5669326115704382E-6</v>
      </c>
      <c r="J25" s="27">
        <f>IFERROR(SUMPRODUCT(0.001*C25:G25-I25*DeltaP_agua_LHP_oxi!I25:M25,0.001*C25:G25-I25*DeltaP_agua_LHP_oxi!I25:M25),"ND")</f>
        <v>3.7408522228645814E-7</v>
      </c>
      <c r="K25" s="25">
        <f>I25/'Dados teoricos e resumo geral'!$E$2 - 1</f>
        <v>-9.0420495982795557E-2</v>
      </c>
      <c r="L25" s="25">
        <f t="shared" si="0"/>
        <v>0.20870040810713419</v>
      </c>
    </row>
    <row r="26" spans="1:12">
      <c r="A26" s="1" t="str">
        <f>'A3-999-92-16-7565-0-0'!A26</f>
        <v>022</v>
      </c>
      <c r="B26" s="4">
        <v>2</v>
      </c>
      <c r="C26" s="4">
        <v>58.330032975854003</v>
      </c>
      <c r="D26" s="4">
        <v>66.520096087902004</v>
      </c>
      <c r="E26" s="4">
        <v>78.106033235745997</v>
      </c>
      <c r="F26" s="4">
        <v>88.143832482554004</v>
      </c>
      <c r="G26" s="4">
        <v>97.432564913898005</v>
      </c>
      <c r="I26" s="28">
        <f>IFERROR(0.001*SUMPRODUCT(C26:G26,DeltaP_agua_LHP_oxi!I26:M26)/SUMSQ(DeltaP_agua_LHP_oxi!I26:M26),"ND")</f>
        <v>1.6626685083982345E-6</v>
      </c>
      <c r="J26" s="27">
        <f>IFERROR(SUMPRODUCT(0.001*C26:G26-I26*DeltaP_agua_LHP_oxi!I26:M26,0.001*C26:G26-I26*DeltaP_agua_LHP_oxi!I26:M26),"ND")</f>
        <v>2.8119358148296533E-7</v>
      </c>
      <c r="K26" s="25">
        <f>I26/'Dados teoricos e resumo geral'!$E$2 - 1</f>
        <v>-3.4847327800409555E-2</v>
      </c>
      <c r="L26" s="25">
        <f t="shared" si="0"/>
        <v>7.3514624294261255E-2</v>
      </c>
    </row>
    <row r="27" spans="1:12">
      <c r="A27" s="1" t="str">
        <f>'A3-999-92-16-7565-0-0'!A27</f>
        <v>023</v>
      </c>
      <c r="B27" s="4">
        <v>3</v>
      </c>
      <c r="C27" s="4">
        <v>57.647519801944</v>
      </c>
      <c r="D27" s="4">
        <v>70.498593475982005</v>
      </c>
      <c r="E27" s="4">
        <v>77.073941301722002</v>
      </c>
      <c r="F27" s="4">
        <v>88.277010996816102</v>
      </c>
      <c r="G27" s="4">
        <v>99.363546523965994</v>
      </c>
      <c r="I27" s="28">
        <f>IFERROR(0.001*SUMPRODUCT(C27:G27,DeltaP_agua_LHP_oxi!I27:M27)/SUMSQ(DeltaP_agua_LHP_oxi!I27:M27),"ND")</f>
        <v>1.6369416864337287E-6</v>
      </c>
      <c r="J27" s="27">
        <f>IFERROR(SUMPRODUCT(0.001*C27:G27-I27*DeltaP_agua_LHP_oxi!I27:M27,0.001*C27:G27-I27*DeltaP_agua_LHP_oxi!I27:M27),"ND")</f>
        <v>3.4469782554658396E-7</v>
      </c>
      <c r="K27" s="25">
        <f>I27/'Dados teoricos e resumo geral'!$E$2 - 1</f>
        <v>-4.9781339505585054E-2</v>
      </c>
      <c r="L27" s="25">
        <f t="shared" si="0"/>
        <v>0.1075233473700663</v>
      </c>
    </row>
    <row r="28" spans="1:12">
      <c r="A28" s="1" t="str">
        <f>'A3-999-92-16-7565-0-0'!A28</f>
        <v>024</v>
      </c>
      <c r="B28" s="4">
        <v>4</v>
      </c>
      <c r="C28" s="4">
        <v>56.715317689545998</v>
      </c>
      <c r="D28" s="4">
        <v>66.270383405695995</v>
      </c>
      <c r="E28" s="4">
        <v>76.924118441141999</v>
      </c>
      <c r="F28" s="4">
        <v>87.444674962326005</v>
      </c>
      <c r="G28" s="4">
        <v>95.501559560112</v>
      </c>
      <c r="I28" s="28">
        <f>IFERROR(0.001*SUMPRODUCT(C28:G28,DeltaP_agua_LHP_oxi!I28:M28)/SUMSQ(DeltaP_agua_LHP_oxi!I28:M28),"ND")</f>
        <v>1.6064705266522147E-6</v>
      </c>
      <c r="J28" s="27">
        <f>IFERROR(SUMPRODUCT(0.001*C28:G28-I28*DeltaP_agua_LHP_oxi!I28:M28,0.001*C28:G28-I28*DeltaP_agua_LHP_oxi!I28:M28),"ND")</f>
        <v>3.5223286644457752E-6</v>
      </c>
      <c r="K28" s="25">
        <f>I28/'Dados teoricos e resumo geral'!$E$2 - 1</f>
        <v>-6.7469363991284226E-2</v>
      </c>
      <c r="L28" s="25">
        <f t="shared" si="0"/>
        <v>0.1499362990958224</v>
      </c>
    </row>
    <row r="29" spans="1:12">
      <c r="A29" s="1" t="str">
        <f>'A3-999-92-16-7565-0-0'!A29</f>
        <v>025</v>
      </c>
      <c r="B29" s="4">
        <v>5</v>
      </c>
      <c r="C29" s="4">
        <v>57.114829488614099</v>
      </c>
      <c r="D29" s="4">
        <v>70.032480547923996</v>
      </c>
      <c r="E29" s="4">
        <v>76.041873111415995</v>
      </c>
      <c r="F29" s="4">
        <v>87.494631744998003</v>
      </c>
      <c r="G29" s="4">
        <v>95.268514967941996</v>
      </c>
      <c r="I29" s="28">
        <f>IFERROR(0.001*SUMPRODUCT(C29:G29,DeltaP_agua_LHP_oxi!I29:M29)/SUMSQ(DeltaP_agua_LHP_oxi!I29:M29),"ND")</f>
        <v>1.5858204294736469E-6</v>
      </c>
      <c r="J29" s="27">
        <f>IFERROR(SUMPRODUCT(0.001*C29:G29-I29*DeltaP_agua_LHP_oxi!I29:M29,0.001*C29:G29-I29*DeltaP_agua_LHP_oxi!I29:M29),"ND")</f>
        <v>1.3199615876965136E-7</v>
      </c>
      <c r="K29" s="25">
        <f>I29/'Dados teoricos e resumo geral'!$E$2 - 1</f>
        <v>-7.9456417557527859E-2</v>
      </c>
      <c r="L29" s="25">
        <f t="shared" si="0"/>
        <v>0.18007956702092609</v>
      </c>
    </row>
    <row r="30" spans="1:12">
      <c r="A30" s="1" t="str">
        <f>'A3-999-92-16-7565-0-0'!A30</f>
        <v>026</v>
      </c>
      <c r="B30" s="4">
        <v>6</v>
      </c>
      <c r="C30" s="4">
        <v>57.847275701477997</v>
      </c>
      <c r="D30" s="4">
        <v>66.686563294799996</v>
      </c>
      <c r="E30" s="4">
        <v>76.391428127812006</v>
      </c>
      <c r="F30" s="4">
        <v>86.029739319270007</v>
      </c>
      <c r="G30" s="4">
        <v>95.102047761044105</v>
      </c>
      <c r="I30" s="28">
        <f>IFERROR(0.001*SUMPRODUCT(C30:G30,DeltaP_agua_LHP_oxi!I30:M30)/SUMSQ(DeltaP_agua_LHP_oxi!I30:M30),"ND")</f>
        <v>1.6112311951100943E-6</v>
      </c>
      <c r="J30" s="27">
        <f>IFERROR(SUMPRODUCT(0.001*C30:G30-I30*DeltaP_agua_LHP_oxi!I30:M30,0.001*C30:G30-I30*DeltaP_agua_LHP_oxi!I30:M30),"ND")</f>
        <v>1.2142418644409532E-4</v>
      </c>
      <c r="K30" s="25">
        <f>I30/'Dados teoricos e resumo geral'!$E$2 - 1</f>
        <v>-6.4705871533003889E-2</v>
      </c>
      <c r="L30" s="25">
        <f t="shared" si="0"/>
        <v>0.14315095650257104</v>
      </c>
    </row>
    <row r="31" spans="1:12">
      <c r="A31" s="1" t="str">
        <f>'A3-999-92-16-7565-0-0'!A31</f>
        <v>027</v>
      </c>
      <c r="B31" s="4">
        <v>7</v>
      </c>
      <c r="C31" s="4">
        <v>57.364542170820002</v>
      </c>
      <c r="D31" s="4">
        <v>69.533102670947997</v>
      </c>
      <c r="E31" s="4">
        <v>75.991916328743997</v>
      </c>
      <c r="F31" s="4">
        <v>85.713449251791999</v>
      </c>
      <c r="G31" s="4">
        <v>95.834493973907996</v>
      </c>
      <c r="I31" s="28">
        <f>IFERROR(0.001*SUMPRODUCT(C31:G31,DeltaP_agua_LHP_oxi!I31:M31)/SUMSQ(DeltaP_agua_LHP_oxi!I31:M31),"ND")</f>
        <v>1.5373824770363612E-6</v>
      </c>
      <c r="J31" s="27">
        <f>IFERROR(SUMPRODUCT(0.001*C31:G31-I31*DeltaP_agua_LHP_oxi!I31:M31,0.001*C31:G31-I31*DeltaP_agua_LHP_oxi!I31:M31),"ND")</f>
        <v>9.0068985000251943E-7</v>
      </c>
      <c r="K31" s="25">
        <f>I31/'Dados teoricos e resumo geral'!$E$2 - 1</f>
        <v>-0.10757387993477618</v>
      </c>
      <c r="L31" s="25">
        <f t="shared" si="0"/>
        <v>0.25561198953116926</v>
      </c>
    </row>
    <row r="32" spans="1:12">
      <c r="A32" s="1" t="str">
        <f>'A3-999-92-16-7565-0-0'!A32</f>
        <v>028</v>
      </c>
      <c r="B32" s="4">
        <v>8</v>
      </c>
      <c r="C32" s="4">
        <v>59.761636708946</v>
      </c>
      <c r="D32" s="4">
        <v>69.017056703936007</v>
      </c>
      <c r="E32" s="4">
        <v>76.041873111415995</v>
      </c>
      <c r="F32" s="4">
        <v>85.780026637063997</v>
      </c>
      <c r="G32" s="4">
        <v>96.500362801500003</v>
      </c>
      <c r="I32" s="28">
        <f>IFERROR(0.001*SUMPRODUCT(C32:G32,DeltaP_agua_LHP_oxi!I32:M32)/SUMSQ(DeltaP_agua_LHP_oxi!I32:M32),"ND")</f>
        <v>1.5971505821583132E-6</v>
      </c>
      <c r="J32" s="27">
        <f>IFERROR(SUMPRODUCT(0.001*C32:G32-I32*DeltaP_agua_LHP_oxi!I32:M32,0.001*C32:G32-I32*DeltaP_agua_LHP_oxi!I32:M32),"ND")</f>
        <v>5.5046679566322817E-7</v>
      </c>
      <c r="K32" s="25">
        <f>I32/'Dados teoricos e resumo geral'!$E$2 - 1</f>
        <v>-7.2879443804311106E-2</v>
      </c>
      <c r="L32" s="25">
        <f t="shared" si="0"/>
        <v>0.16339603465379016</v>
      </c>
    </row>
    <row r="33" spans="1:12">
      <c r="A33" s="1" t="str">
        <f>'A3-999-92-16-7565-0-0'!A33</f>
        <v>029</v>
      </c>
      <c r="B33" s="4">
        <v>9</v>
      </c>
      <c r="C33" s="4">
        <v>58.696256082285998</v>
      </c>
      <c r="D33" s="4">
        <v>70.182303408504097</v>
      </c>
      <c r="E33" s="4">
        <v>76.974051480095994</v>
      </c>
      <c r="F33" s="4">
        <v>85.996450626634001</v>
      </c>
      <c r="G33" s="4">
        <v>96.250650119293994</v>
      </c>
      <c r="I33" s="28">
        <f>IFERROR(0.001*SUMPRODUCT(C33:G33,DeltaP_agua_LHP_oxi!I33:M33)/SUMSQ(DeltaP_agua_LHP_oxi!I33:M33),"ND")</f>
        <v>1.599340732474135E-6</v>
      </c>
      <c r="J33" s="27">
        <f>IFERROR(SUMPRODUCT(0.001*C33:G33-I33*DeltaP_agua_LHP_oxi!I33:M33,0.001*C33:G33-I33*DeltaP_agua_LHP_oxi!I33:M33),"ND")</f>
        <v>6.8298076943523219E-7</v>
      </c>
      <c r="K33" s="25">
        <f>I33/'Dados teoricos e resumo geral'!$E$2 - 1</f>
        <v>-7.1608096317330339E-2</v>
      </c>
      <c r="L33" s="25">
        <f t="shared" si="0"/>
        <v>0.16021188820316246</v>
      </c>
    </row>
    <row r="34" spans="1:12">
      <c r="A34" s="1" t="str">
        <f>'A3-999-92-16-7565-0-0'!A34</f>
        <v>030</v>
      </c>
      <c r="B34" s="4">
        <v>10</v>
      </c>
      <c r="C34" s="4">
        <v>57.847275701477997</v>
      </c>
      <c r="D34" s="4">
        <v>68.9837680113</v>
      </c>
      <c r="E34" s="4">
        <v>76.624496463700098</v>
      </c>
      <c r="F34" s="4">
        <v>86.462539810974107</v>
      </c>
      <c r="G34" s="4">
        <v>95.335092353213994</v>
      </c>
      <c r="I34" s="28">
        <f>IFERROR(0.001*SUMPRODUCT(C34:G34,DeltaP_agua_LHP_oxi!I34:M34)/SUMSQ(DeltaP_agua_LHP_oxi!I34:M34),"ND")</f>
        <v>1.5889691412115216E-6</v>
      </c>
      <c r="J34" s="27">
        <f>IFERROR(SUMPRODUCT(0.001*C34:G34-I34*DeltaP_agua_LHP_oxi!I34:M34,0.001*C34:G34-I34*DeltaP_agua_LHP_oxi!I34:M34),"ND")</f>
        <v>1.2433741374731845E-6</v>
      </c>
      <c r="K34" s="25">
        <f>I34/'Dados teoricos e resumo geral'!$E$2 - 1</f>
        <v>-7.7628640383397229E-2</v>
      </c>
      <c r="L34" s="25">
        <f t="shared" si="0"/>
        <v>0.17540729399799293</v>
      </c>
    </row>
    <row r="35" spans="1:12">
      <c r="A35" s="1" t="str">
        <f>'A3-999-92-16-7565-0-0'!A35</f>
        <v>031</v>
      </c>
      <c r="B35" s="4">
        <v>11</v>
      </c>
      <c r="C35" s="4">
        <v>57.780698316205999</v>
      </c>
      <c r="D35" s="4">
        <v>67.602097317162006</v>
      </c>
      <c r="E35" s="4">
        <v>77.623275961370098</v>
      </c>
      <c r="F35" s="4">
        <v>87.378097577054007</v>
      </c>
      <c r="G35" s="4">
        <v>96.716763047352003</v>
      </c>
      <c r="H35" s="4"/>
      <c r="I35" s="28">
        <f>IFERROR(0.001*SUMPRODUCT(C35:G35,DeltaP_agua_LHP_oxi!I35:M35)/SUMSQ(DeltaP_agua_LHP_oxi!I35:M35),"ND")</f>
        <v>1.6588666011435153E-6</v>
      </c>
      <c r="J35" s="27">
        <f>IFERROR(SUMPRODUCT(0.001*C35:G35-I35*DeltaP_agua_LHP_oxi!I35:M35,0.001*C35:G35-I35*DeltaP_agua_LHP_oxi!I35:M35),"ND")</f>
        <v>3.2666640125290754E-7</v>
      </c>
      <c r="K35" s="25">
        <f>I35/'Dados teoricos e resumo geral'!$E$2 - 1</f>
        <v>-3.7054274601779014E-2</v>
      </c>
      <c r="L35" s="25">
        <f t="shared" si="0"/>
        <v>7.844097588725174E-2</v>
      </c>
    </row>
    <row r="36" spans="1:12">
      <c r="A36" s="1" t="str">
        <f>'A3-999-92-16-7565-0-0'!A36</f>
        <v>032</v>
      </c>
      <c r="B36" s="4">
        <v>12</v>
      </c>
      <c r="C36" s="4">
        <v>56.831851857490001</v>
      </c>
      <c r="D36" s="4">
        <v>68.018277206266006</v>
      </c>
      <c r="E36" s="4">
        <v>76.641140810018001</v>
      </c>
      <c r="F36" s="4">
        <v>87.611142169223996</v>
      </c>
      <c r="G36" s="4">
        <v>98.015188266181994</v>
      </c>
      <c r="H36" s="4"/>
      <c r="I36" s="28">
        <f>IFERROR(0.001*SUMPRODUCT(C36:G36,DeltaP_agua_LHP_oxi!I36:M36)/SUMSQ(DeltaP_agua_LHP_oxi!I36:M36),"ND")</f>
        <v>1.5832401810284604E-6</v>
      </c>
      <c r="J36" s="27">
        <f>IFERROR(SUMPRODUCT(0.001*C36:G36-I36*DeltaP_agua_LHP_oxi!I36:M36,0.001*C36:G36-I36*DeltaP_agua_LHP_oxi!I36:M36),"ND")</f>
        <v>1.4934835916641844E-7</v>
      </c>
      <c r="K36" s="25">
        <f>I36/'Dados teoricos e resumo geral'!$E$2 - 1</f>
        <v>-8.0954210815312955E-2</v>
      </c>
      <c r="L36" s="25">
        <f t="shared" si="0"/>
        <v>0.18392911515689048</v>
      </c>
    </row>
    <row r="37" spans="1:12">
      <c r="A37" s="1" t="str">
        <f>'A3-999-92-16-7565-0-0'!A37</f>
        <v>033</v>
      </c>
      <c r="B37" s="4">
        <v>13</v>
      </c>
      <c r="C37" s="4"/>
      <c r="D37" s="4"/>
      <c r="E37" s="4"/>
      <c r="F37" s="4"/>
      <c r="G37" s="4"/>
      <c r="H37" s="4"/>
      <c r="I37" s="28" t="str">
        <f>IFERROR(0.001*SUMPRODUCT(C37:G37,DeltaP_agua_LHP_oxi!I37:M37)/SUMSQ(DeltaP_agua_LHP_oxi!I37:M37),"ND")</f>
        <v>ND</v>
      </c>
      <c r="J37" s="27" t="str">
        <f>IFERROR(SUMPRODUCT(0.001*C37:G37-I37*DeltaP_agua_LHP_oxi!I37:M37,0.001*C37:G37-I37*DeltaP_agua_LHP_oxi!I37:M37),"ND")</f>
        <v>ND</v>
      </c>
      <c r="K37" s="25" t="e">
        <f>I37/'Dados teoricos e resumo geral'!$E$2 - 1</f>
        <v>#VALUE!</v>
      </c>
      <c r="L37" s="25" t="e">
        <f t="shared" si="0"/>
        <v>#VALUE!</v>
      </c>
    </row>
    <row r="38" spans="1:12">
      <c r="A38" s="1" t="str">
        <f>'A3-999-92-16-7565-0-0'!A38</f>
        <v>034</v>
      </c>
      <c r="B38" s="4">
        <v>14</v>
      </c>
      <c r="C38" s="4">
        <v>28.449632340164001</v>
      </c>
      <c r="D38" s="4">
        <v>38.603989498634</v>
      </c>
      <c r="E38" s="4">
        <v>48.425388499589999</v>
      </c>
      <c r="F38" s="4">
        <v>58.013742908376003</v>
      </c>
      <c r="G38" s="4">
        <v>68.184744413164097</v>
      </c>
      <c r="H38" s="4"/>
      <c r="I38" s="28">
        <f>IFERROR(0.001*SUMPRODUCT(C38:G38,DeltaP_agua_LHP_oxi!I38:M38)/SUMSQ(DeltaP_agua_LHP_oxi!I38:M38),"ND")</f>
        <v>1.3750772880767564E-6</v>
      </c>
      <c r="J38" s="27">
        <f>IFERROR(SUMPRODUCT(0.001*C38:G38-I38*DeltaP_agua_LHP_oxi!I38:M38,0.001*C38:G38-I38*DeltaP_agua_LHP_oxi!I38:M38),"ND")</f>
        <v>4.2396488337946777E-7</v>
      </c>
      <c r="K38" s="25">
        <f>I38/'Dados teoricos e resumo geral'!$E$2 - 1</f>
        <v>-0.20178946532956621</v>
      </c>
      <c r="L38" s="25">
        <f t="shared" si="0"/>
        <v>0.56951362260042382</v>
      </c>
    </row>
    <row r="39" spans="1:12">
      <c r="A39" s="1" t="str">
        <f>'A3-999-92-16-7565-0-0'!A39</f>
        <v>035</v>
      </c>
      <c r="B39" s="4">
        <v>15</v>
      </c>
      <c r="C39" s="4">
        <v>57.181430617604001</v>
      </c>
      <c r="D39" s="4">
        <v>68.550967519596</v>
      </c>
      <c r="E39" s="4">
        <v>78.555478073768001</v>
      </c>
      <c r="F39" s="4">
        <v>88.559988627940101</v>
      </c>
      <c r="G39" s="4">
        <v>98.398055718932099</v>
      </c>
      <c r="H39" s="4"/>
      <c r="I39" s="28">
        <f>IFERROR(0.001*SUMPRODUCT(C39:G39,DeltaP_agua_LHP_oxi!I39:M39)/SUMSQ(DeltaP_agua_LHP_oxi!I39:M39),"ND")</f>
        <v>1.568361079686822E-6</v>
      </c>
      <c r="J39" s="27">
        <f>IFERROR(SUMPRODUCT(0.001*C39:G39-I39*DeltaP_agua_LHP_oxi!I39:M39,0.001*C39:G39-I39*DeltaP_agua_LHP_oxi!I39:M39),"ND")</f>
        <v>9.5068292324912441E-7</v>
      </c>
      <c r="K39" s="25">
        <f>I39/'Dados teoricos e resumo geral'!$E$2 - 1</f>
        <v>-8.9591292919938503E-2</v>
      </c>
      <c r="L39" s="25">
        <f t="shared" si="0"/>
        <v>0.20649963466810561</v>
      </c>
    </row>
    <row r="40" spans="1:12">
      <c r="A40" s="1" t="str">
        <f>'A3-999-92-16-7565-0-0'!A40</f>
        <v>036</v>
      </c>
      <c r="B40" s="4">
        <v>16</v>
      </c>
      <c r="C40" s="4">
        <v>58.579721914342002</v>
      </c>
      <c r="D40" s="4">
        <v>68.650833597504004</v>
      </c>
      <c r="E40" s="4">
        <v>78.222543659972104</v>
      </c>
      <c r="F40" s="4">
        <v>87.378097577054007</v>
      </c>
      <c r="G40" s="4">
        <v>97.2660977070001</v>
      </c>
      <c r="H40" s="4"/>
      <c r="I40" s="28">
        <f>IFERROR(0.001*SUMPRODUCT(C40:G40,DeltaP_agua_LHP_oxi!I40:M40)/SUMSQ(DeltaP_agua_LHP_oxi!I40:M40),"ND")</f>
        <v>1.5807275497517833E-6</v>
      </c>
      <c r="J40" s="27">
        <f>IFERROR(SUMPRODUCT(0.001*C40:G40-I40*DeltaP_agua_LHP_oxi!I40:M40,0.001*C40:G40-I40*DeltaP_agua_LHP_oxi!I40:M40),"ND")</f>
        <v>3.8350107925625003E-7</v>
      </c>
      <c r="K40" s="25">
        <f>I40/'Dados teoricos e resumo geral'!$E$2 - 1</f>
        <v>-8.2412753380284864E-2</v>
      </c>
      <c r="L40" s="25">
        <f t="shared" si="0"/>
        <v>0.1876959142993051</v>
      </c>
    </row>
    <row r="41" spans="1:12">
      <c r="A41" s="1" t="str">
        <f>'A3-999-92-16-7565-0-0'!A41</f>
        <v>037</v>
      </c>
      <c r="B41" s="4">
        <v>17</v>
      </c>
      <c r="C41" s="4">
        <v>57.863920047796</v>
      </c>
      <c r="D41" s="4">
        <v>67.851809999368001</v>
      </c>
      <c r="E41" s="4">
        <v>77.706497692959999</v>
      </c>
      <c r="F41" s="4">
        <v>87.844186761393999</v>
      </c>
      <c r="G41" s="4">
        <v>97.798788020329994</v>
      </c>
      <c r="H41" s="4"/>
      <c r="I41" s="28">
        <f>IFERROR(0.001*SUMPRODUCT(C41:G41,DeltaP_agua_LHP_oxi!I41:M41)/SUMSQ(DeltaP_agua_LHP_oxi!I41:M41),"ND")</f>
        <v>1.5931399083609546E-6</v>
      </c>
      <c r="J41" s="27">
        <f>IFERROR(SUMPRODUCT(0.001*C41:G41-I41*DeltaP_agua_LHP_oxi!I41:M41,0.001*C41:G41-I41*DeltaP_agua_LHP_oxi!I41:M41),"ND")</f>
        <v>1.764887593816391E-7</v>
      </c>
      <c r="K41" s="25">
        <f>I41/'Dados teoricos e resumo geral'!$E$2 - 1</f>
        <v>-7.5207576269254894E-2</v>
      </c>
      <c r="L41" s="25">
        <f t="shared" si="0"/>
        <v>0.16926102518692998</v>
      </c>
    </row>
    <row r="42" spans="1:12">
      <c r="A42" s="1" t="str">
        <f>'A3-999-92-16-7565-0-0'!A42</f>
        <v>038</v>
      </c>
      <c r="B42" s="4">
        <v>18</v>
      </c>
      <c r="C42" s="4">
        <v>57.414475209773997</v>
      </c>
      <c r="D42" s="4">
        <v>68.101498937855993</v>
      </c>
      <c r="E42" s="4">
        <v>78.039432106755996</v>
      </c>
      <c r="F42" s="4">
        <v>88.310299689451995</v>
      </c>
      <c r="G42" s="4">
        <v>97.698898198704001</v>
      </c>
      <c r="H42" s="4"/>
      <c r="I42" s="28">
        <f>IFERROR(0.001*SUMPRODUCT(C42:G42,DeltaP_agua_LHP_oxi!I42:M42)/SUMSQ(DeltaP_agua_LHP_oxi!I42:M42),"ND")</f>
        <v>1.5797873007693058E-6</v>
      </c>
      <c r="J42" s="27">
        <f>IFERROR(SUMPRODUCT(0.001*C42:G42-I42*DeltaP_agua_LHP_oxi!I42:M42,0.001*C42:G42-I42*DeltaP_agua_LHP_oxi!I42:M42),"ND")</f>
        <v>1.1809200353460715E-6</v>
      </c>
      <c r="K42" s="25">
        <f>I42/'Dados teoricos e resumo geral'!$E$2 - 1</f>
        <v>-8.2958552986993839E-2</v>
      </c>
      <c r="L42" s="25">
        <f t="shared" si="0"/>
        <v>0.18911010746175649</v>
      </c>
    </row>
    <row r="43" spans="1:12">
      <c r="A43" s="1" t="str">
        <f>'A3-999-92-16-7565-0-0'!A43</f>
        <v>039</v>
      </c>
      <c r="B43" s="4">
        <v>19</v>
      </c>
      <c r="C43" s="4">
        <v>57.148141924968002</v>
      </c>
      <c r="D43" s="4">
        <v>68.484366390605999</v>
      </c>
      <c r="E43" s="4">
        <v>77.306985893892005</v>
      </c>
      <c r="F43" s="4">
        <v>87.361453230736004</v>
      </c>
      <c r="G43" s="4">
        <v>96.983096332158098</v>
      </c>
      <c r="H43" s="4"/>
      <c r="I43" s="28">
        <f>IFERROR(0.001*SUMPRODUCT(C43:G43,DeltaP_agua_LHP_oxi!I43:M43)/SUMSQ(DeltaP_agua_LHP_oxi!I43:M43),"ND")</f>
        <v>1.5731406280862074E-6</v>
      </c>
      <c r="J43" s="27">
        <f>IFERROR(SUMPRODUCT(0.001*C43:G43-I43*DeltaP_agua_LHP_oxi!I43:M43,0.001*C43:G43-I43*DeltaP_agua_LHP_oxi!I43:M43),"ND")</f>
        <v>5.6948443430102405E-7</v>
      </c>
      <c r="K43" s="25">
        <f>I43/'Dados teoricos e resumo geral'!$E$2 - 1</f>
        <v>-8.6816840955356467E-2</v>
      </c>
      <c r="L43" s="25">
        <f t="shared" si="0"/>
        <v>0.19917954730960541</v>
      </c>
    </row>
    <row r="44" spans="1:12">
      <c r="A44" s="1" t="str">
        <f>'A3-999-92-16-7565-0-0'!A44</f>
        <v>040</v>
      </c>
      <c r="B44" s="4">
        <v>20</v>
      </c>
      <c r="C44" s="4">
        <v>57.181430617604001</v>
      </c>
      <c r="D44" s="4">
        <v>67.136008132821999</v>
      </c>
      <c r="E44" s="4">
        <v>78.272476698925999</v>
      </c>
      <c r="F44" s="4">
        <v>87.877499197748094</v>
      </c>
      <c r="G44" s="4">
        <v>96.966451985839996</v>
      </c>
      <c r="H44" s="4"/>
      <c r="I44" s="28">
        <f>IFERROR(0.001*SUMPRODUCT(C44:G44,DeltaP_agua_LHP_oxi!I44:M44)/SUMSQ(DeltaP_agua_LHP_oxi!I44:M44),"ND")</f>
        <v>1.5437508611477089E-6</v>
      </c>
      <c r="J44" s="27">
        <f>IFERROR(SUMPRODUCT(0.001*C44:G44-I44*DeltaP_agua_LHP_oxi!I44:M44,0.001*C44:G44-I44*DeltaP_agua_LHP_oxi!I44:M44),"ND")</f>
        <v>5.1451920114323803E-7</v>
      </c>
      <c r="K44" s="25">
        <f>I44/'Dados teoricos e resumo geral'!$E$2 - 1</f>
        <v>-0.10387713406413834</v>
      </c>
      <c r="L44" s="25">
        <f t="shared" si="0"/>
        <v>0.24527388851261356</v>
      </c>
    </row>
    <row r="45" spans="1:12">
      <c r="A45" s="1" t="str">
        <f>'A3-999-92-16-7565-0-0'!A45</f>
        <v>041</v>
      </c>
      <c r="B45" s="4">
        <v>21</v>
      </c>
      <c r="C45" s="4">
        <v>61.759195704286</v>
      </c>
      <c r="D45" s="4">
        <v>66.636606512128097</v>
      </c>
      <c r="E45" s="4">
        <v>76.524606642074005</v>
      </c>
      <c r="F45" s="4">
        <v>86.745541185816094</v>
      </c>
      <c r="G45" s="4">
        <v>96.733407393670007</v>
      </c>
      <c r="H45" s="4"/>
      <c r="I45" s="28">
        <f>IFERROR(0.001*SUMPRODUCT(C45:G45,DeltaP_agua_LHP_oxi!I45:M45)/SUMSQ(DeltaP_agua_LHP_oxi!I45:M45),"ND")</f>
        <v>1.5573694134779629E-6</v>
      </c>
      <c r="J45" s="27">
        <f>IFERROR(SUMPRODUCT(0.001*C45:G45-I45*DeltaP_agua_LHP_oxi!I45:M45,0.001*C45:G45-I45*DeltaP_agua_LHP_oxi!I45:M45),"ND")</f>
        <v>2.559698898738768E-6</v>
      </c>
      <c r="K45" s="25">
        <f>I45/'Dados teoricos e resumo geral'!$E$2 - 1</f>
        <v>-9.5971780647841842E-2</v>
      </c>
      <c r="L45" s="25">
        <f t="shared" si="0"/>
        <v>0.2235903001509667</v>
      </c>
    </row>
    <row r="46" spans="1:12">
      <c r="A46" s="1" t="str">
        <f>'A3-999-92-16-7565-0-0'!A46</f>
        <v>042</v>
      </c>
      <c r="B46" s="4">
        <v>22</v>
      </c>
      <c r="C46" s="4">
        <v>57.963809869422001</v>
      </c>
      <c r="D46" s="4">
        <v>67.435653853982004</v>
      </c>
      <c r="E46" s="4">
        <v>76.441384910484103</v>
      </c>
      <c r="F46" s="4">
        <v>87.211630370156001</v>
      </c>
      <c r="G46" s="4">
        <v>98.681033350055998</v>
      </c>
      <c r="H46" s="4"/>
      <c r="I46" s="28">
        <f>IFERROR(0.001*SUMPRODUCT(C46:G46,DeltaP_agua_LHP_oxi!I46:M46)/SUMSQ(DeltaP_agua_LHP_oxi!I46:M46),"ND")</f>
        <v>1.6471418921120495E-6</v>
      </c>
      <c r="J46" s="27">
        <f>IFERROR(SUMPRODUCT(0.001*C46:G46-I46*DeltaP_agua_LHP_oxi!I46:M46,0.001*C46:G46-I46*DeltaP_agua_LHP_oxi!I46:M46),"ND")</f>
        <v>3.5293941102305501E-6</v>
      </c>
      <c r="K46" s="25">
        <f>I46/'Dados teoricos e resumo geral'!$E$2 - 1</f>
        <v>-4.3860282050241173E-2</v>
      </c>
      <c r="L46" s="25">
        <f t="shared" si="0"/>
        <v>9.3848767418758472E-2</v>
      </c>
    </row>
    <row r="47" spans="1:12">
      <c r="A47" s="1" t="str">
        <f>'A3-999-92-16-7565-0-0'!A47</f>
        <v>043</v>
      </c>
      <c r="B47" s="4">
        <v>23</v>
      </c>
      <c r="C47" s="4"/>
      <c r="D47" s="4"/>
      <c r="E47" s="4"/>
      <c r="F47" s="4"/>
      <c r="G47" s="4"/>
      <c r="H47" s="4"/>
      <c r="I47" s="28" t="str">
        <f>IFERROR(0.001*SUMPRODUCT(C47:G47,DeltaP_agua_LHP_oxi!I47:M47)/SUMSQ(DeltaP_agua_LHP_oxi!I47:M47),"ND")</f>
        <v>ND</v>
      </c>
      <c r="J47" s="27" t="str">
        <f>IFERROR(SUMPRODUCT(0.001*C47:G47-I47*DeltaP_agua_LHP_oxi!I47:M47,0.001*C47:G47-I47*DeltaP_agua_LHP_oxi!I47:M47),"ND")</f>
        <v>ND</v>
      </c>
      <c r="K47" s="25" t="e">
        <f>I47/'Dados teoricos e resumo geral'!$E$2 - 1</f>
        <v>#VALUE!</v>
      </c>
      <c r="L47" s="25" t="e">
        <f t="shared" si="0"/>
        <v>#VALUE!</v>
      </c>
    </row>
    <row r="48" spans="1:12">
      <c r="A48" s="1" t="str">
        <f>'A3-999-92-16-7565-0-0'!A48</f>
        <v>044</v>
      </c>
      <c r="B48" s="4">
        <v>24</v>
      </c>
      <c r="C48" s="4"/>
      <c r="D48" s="4"/>
      <c r="E48" s="4"/>
      <c r="F48" s="4"/>
      <c r="G48" s="4"/>
      <c r="H48" s="4"/>
      <c r="I48" s="28" t="str">
        <f>IFERROR(0.001*SUMPRODUCT(C48:G48,DeltaP_agua_LHP_oxi!I48:M48)/SUMSQ(DeltaP_agua_LHP_oxi!I48:M48),"ND")</f>
        <v>ND</v>
      </c>
      <c r="J48" s="27" t="str">
        <f>IFERROR(SUMPRODUCT(0.001*C48:G48-I48*DeltaP_agua_LHP_oxi!I48:M48,0.001*C48:G48-I48*DeltaP_agua_LHP_oxi!I48:M48),"ND")</f>
        <v>ND</v>
      </c>
      <c r="K48" s="25" t="e">
        <f>I48/'Dados teoricos e resumo geral'!$E$2 - 1</f>
        <v>#VALUE!</v>
      </c>
      <c r="L48" s="25" t="e">
        <f t="shared" si="0"/>
        <v>#VALUE!</v>
      </c>
    </row>
    <row r="49" spans="1:12">
      <c r="A49" s="1" t="str">
        <f>'A3-999-92-16-7565-0-0'!A49</f>
        <v>045</v>
      </c>
      <c r="B49" s="4">
        <v>25</v>
      </c>
      <c r="C49" s="4">
        <v>58.879367635502099</v>
      </c>
      <c r="D49" s="4">
        <v>66.786429372708099</v>
      </c>
      <c r="E49" s="4">
        <v>78.855123794928105</v>
      </c>
      <c r="F49" s="4">
        <v>89.908370629442004</v>
      </c>
      <c r="G49" s="4">
        <v>97.798788020329994</v>
      </c>
      <c r="H49" s="4"/>
      <c r="I49" s="28">
        <f>IFERROR(0.001*SUMPRODUCT(C49:G49,DeltaP_agua_LHP_oxi!I49:M49)/SUMSQ(DeltaP_agua_LHP_oxi!I49:M49),"ND")</f>
        <v>1.5945759253575192E-6</v>
      </c>
      <c r="J49" s="27">
        <f>IFERROR(SUMPRODUCT(0.001*C49:G49-I49*DeltaP_agua_LHP_oxi!I49:M49,0.001*C49:G49-I49*DeltaP_agua_LHP_oxi!I49:M49),"ND")</f>
        <v>1.5761276152297547E-6</v>
      </c>
      <c r="K49" s="25">
        <f>I49/'Dados teoricos e resumo geral'!$E$2 - 1</f>
        <v>-7.4373991201300726E-2</v>
      </c>
      <c r="L49" s="25">
        <f t="shared" si="0"/>
        <v>0.16715598569606782</v>
      </c>
    </row>
    <row r="50" spans="1:12">
      <c r="A50" s="1" t="str">
        <f>'A3-999-92-16-7565-0-0'!A50</f>
        <v>046</v>
      </c>
      <c r="B50" s="4">
        <v>26</v>
      </c>
      <c r="C50" s="4"/>
      <c r="D50" s="4"/>
      <c r="E50" s="4"/>
      <c r="F50" s="4"/>
      <c r="G50" s="4"/>
      <c r="H50" s="4"/>
      <c r="I50" s="28" t="str">
        <f>IFERROR(0.001*SUMPRODUCT(C50:G50,DeltaP_agua_LHP_oxi!I50:M50)/SUMSQ(DeltaP_agua_LHP_oxi!I50:M50),"ND")</f>
        <v>ND</v>
      </c>
      <c r="J50" s="27" t="str">
        <f>IFERROR(SUMPRODUCT(0.001*C50:G50-I50*DeltaP_agua_LHP_oxi!I50:M50,0.001*C50:G50-I50*DeltaP_agua_LHP_oxi!I50:M50),"ND")</f>
        <v>ND</v>
      </c>
      <c r="K50" s="25" t="e">
        <f>I50/'Dados teoricos e resumo geral'!$E$2 - 1</f>
        <v>#VALUE!</v>
      </c>
      <c r="L50" s="25" t="e">
        <f t="shared" si="0"/>
        <v>#VALUE!</v>
      </c>
    </row>
    <row r="51" spans="1:12">
      <c r="A51" s="1" t="str">
        <f>'A3-999-92-16-7565-0-0'!A51</f>
        <v>047</v>
      </c>
      <c r="B51" s="4">
        <v>27</v>
      </c>
      <c r="C51" s="4"/>
      <c r="D51" s="4"/>
      <c r="E51" s="4"/>
      <c r="F51" s="4"/>
      <c r="G51" s="4"/>
      <c r="H51" s="4"/>
      <c r="I51" s="28" t="str">
        <f>IFERROR(0.001*SUMPRODUCT(C51:G51,DeltaP_agua_LHP_oxi!I51:M51)/SUMSQ(DeltaP_agua_LHP_oxi!I51:M51),"ND")</f>
        <v>ND</v>
      </c>
      <c r="J51" s="27" t="str">
        <f>IFERROR(SUMPRODUCT(0.001*C51:G51-I51*DeltaP_agua_LHP_oxi!I51:M51,0.001*C51:G51-I51*DeltaP_agua_LHP_oxi!I51:M51),"ND")</f>
        <v>ND</v>
      </c>
      <c r="K51" s="25" t="e">
        <f>I51/'Dados teoricos e resumo geral'!$E$2 - 1</f>
        <v>#VALUE!</v>
      </c>
      <c r="L51" s="25" t="e">
        <f t="shared" si="0"/>
        <v>#VALUE!</v>
      </c>
    </row>
    <row r="52" spans="1:12">
      <c r="A52" s="1" t="str">
        <f>'A3-999-92-16-7565-0-0'!A52</f>
        <v>048</v>
      </c>
      <c r="B52" s="4">
        <v>28</v>
      </c>
      <c r="C52" s="4">
        <v>59.711679926274002</v>
      </c>
      <c r="D52" s="4">
        <v>69.915970123698003</v>
      </c>
      <c r="E52" s="4">
        <v>78.122677582064</v>
      </c>
      <c r="F52" s="4">
        <v>87.444674962326005</v>
      </c>
      <c r="G52" s="4">
        <v>97.399252477543996</v>
      </c>
      <c r="H52" s="4"/>
      <c r="I52" s="28">
        <f>IFERROR(0.001*SUMPRODUCT(C52:G52,DeltaP_agua_LHP_oxi!I52:M52)/SUMSQ(DeltaP_agua_LHP_oxi!I52:M52),"ND")</f>
        <v>1.5598139425233326E-6</v>
      </c>
      <c r="J52" s="27">
        <f>IFERROR(SUMPRODUCT(0.001*C52:G52-I52*DeltaP_agua_LHP_oxi!I52:M52,0.001*C52:G52-I52*DeltaP_agua_LHP_oxi!I52:M52),"ND")</f>
        <v>3.1524289888810496E-6</v>
      </c>
      <c r="K52" s="25">
        <f>I52/'Dados teoricos e resumo geral'!$E$2 - 1</f>
        <v>-9.4552770346936432E-2</v>
      </c>
      <c r="L52" s="25">
        <f t="shared" si="0"/>
        <v>0.21975810179676492</v>
      </c>
    </row>
    <row r="53" spans="1:12">
      <c r="A53" s="1" t="str">
        <f>'A3-999-92-16-7565-0-0'!A53</f>
        <v>049</v>
      </c>
      <c r="B53" s="4">
        <v>29</v>
      </c>
      <c r="C53" s="4">
        <v>58.563077568023999</v>
      </c>
      <c r="D53" s="4">
        <v>69.982547508970001</v>
      </c>
      <c r="E53" s="4">
        <v>76.707718195289999</v>
      </c>
      <c r="F53" s="4">
        <v>86.728896839498006</v>
      </c>
      <c r="G53" s="4">
        <v>96.750051739987995</v>
      </c>
      <c r="H53" s="4"/>
      <c r="I53" s="28">
        <f>IFERROR(0.001*SUMPRODUCT(C53:G53,DeltaP_agua_LHP_oxi!I53:M53)/SUMSQ(DeltaP_agua_LHP_oxi!I53:M53),"ND")</f>
        <v>1.5805838957198872E-6</v>
      </c>
      <c r="J53" s="27">
        <f>IFERROR(SUMPRODUCT(0.001*C53:G53-I53*DeltaP_agua_LHP_oxi!I53:M53,0.001*C53:G53-I53*DeltaP_agua_LHP_oxi!I53:M53),"ND")</f>
        <v>1.3993345736866975E-6</v>
      </c>
      <c r="K53" s="25">
        <f>I53/'Dados teoricos e resumo geral'!$E$2 - 1</f>
        <v>-8.249614226511448E-2</v>
      </c>
      <c r="L53" s="25">
        <f t="shared" si="0"/>
        <v>0.18791181560089165</v>
      </c>
    </row>
    <row r="54" spans="1:12">
      <c r="A54" s="1" t="str">
        <f>'A3-999-92-16-7565-0-0'!A54</f>
        <v>050</v>
      </c>
      <c r="B54" s="4">
        <v>30</v>
      </c>
      <c r="C54" s="4"/>
      <c r="D54" s="4"/>
      <c r="E54" s="4"/>
      <c r="F54" s="4"/>
      <c r="G54" s="4"/>
      <c r="H54" s="4"/>
      <c r="I54" s="28" t="str">
        <f>IFERROR(0.001*SUMPRODUCT(C54:G54,DeltaP_agua_LHP_oxi!I54:M54)/SUMSQ(DeltaP_agua_LHP_oxi!I54:M54),"ND")</f>
        <v>ND</v>
      </c>
      <c r="J54" s="27" t="str">
        <f>IFERROR(SUMPRODUCT(0.001*C54:G54-I54*DeltaP_agua_LHP_oxi!I54:M54,0.001*C54:G54-I54*DeltaP_agua_LHP_oxi!I54:M54),"ND")</f>
        <v>ND</v>
      </c>
      <c r="K54" s="25" t="e">
        <f>I54/'Dados teoricos e resumo geral'!$E$2 - 1</f>
        <v>#VALUE!</v>
      </c>
      <c r="L54" s="25" t="e">
        <f t="shared" si="0"/>
        <v>#VALUE!</v>
      </c>
    </row>
    <row r="55" spans="1:12">
      <c r="A55" s="1" t="str">
        <f>'A3-999-92-16-7565-0-0'!A55</f>
        <v>051</v>
      </c>
      <c r="B55" s="4">
        <v>31</v>
      </c>
      <c r="C55" s="4">
        <v>58.296744283217997</v>
      </c>
      <c r="D55" s="4">
        <v>68.234677452118007</v>
      </c>
      <c r="E55" s="4">
        <v>79.221323157642004</v>
      </c>
      <c r="F55" s="4">
        <v>86.629007017871999</v>
      </c>
      <c r="G55" s="4">
        <v>96.633517572043999</v>
      </c>
      <c r="H55" s="4"/>
      <c r="I55" s="28">
        <f>IFERROR(0.001*SUMPRODUCT(C55:G55,DeltaP_agua_LHP_oxi!I55:M55)/SUMSQ(DeltaP_agua_LHP_oxi!I55:M55),"ND")</f>
        <v>1.5925679839659668E-6</v>
      </c>
      <c r="J55" s="27">
        <f>IFERROR(SUMPRODUCT(0.001*C55:G55-I55*DeltaP_agua_LHP_oxi!I55:M55,0.001*C55:G55-I55*DeltaP_agua_LHP_oxi!I55:M55),"ND")</f>
        <v>1.5265254447254097E-6</v>
      </c>
      <c r="K55" s="25">
        <f>I55/'Dados teoricos e resumo geral'!$E$2 - 1</f>
        <v>-7.5539569300535958E-2</v>
      </c>
      <c r="L55" s="25">
        <f t="shared" si="0"/>
        <v>0.17010098804992713</v>
      </c>
    </row>
    <row r="56" spans="1:12">
      <c r="A56" s="1" t="str">
        <f>'A3-999-92-16-7565-0-0'!A56</f>
        <v>052</v>
      </c>
      <c r="B56" s="4">
        <v>32</v>
      </c>
      <c r="C56" s="4"/>
      <c r="D56" s="4"/>
      <c r="E56" s="4"/>
      <c r="F56" s="4"/>
      <c r="G56" s="4"/>
      <c r="H56" s="4"/>
      <c r="I56" s="28" t="str">
        <f>IFERROR(0.001*SUMPRODUCT(C56:G56,DeltaP_agua_LHP_oxi!I56:M56)/SUMSQ(DeltaP_agua_LHP_oxi!I56:M56),"ND")</f>
        <v>ND</v>
      </c>
      <c r="J56" s="27" t="str">
        <f>IFERROR(SUMPRODUCT(0.001*C56:G56-I56*DeltaP_agua_LHP_oxi!I56:M56,0.001*C56:G56-I56*DeltaP_agua_LHP_oxi!I56:M56),"ND")</f>
        <v>ND</v>
      </c>
      <c r="K56" s="25" t="e">
        <f>I56/'Dados teoricos e resumo geral'!$E$2 - 1</f>
        <v>#VALUE!</v>
      </c>
      <c r="L56" s="25" t="e">
        <f t="shared" si="0"/>
        <v>#VALUE!</v>
      </c>
    </row>
    <row r="57" spans="1:12">
      <c r="A57" s="1" t="str">
        <f>'A3-999-92-16-7565-0-0'!A57</f>
        <v>053</v>
      </c>
      <c r="B57" s="4">
        <v>33</v>
      </c>
      <c r="C57" s="4">
        <v>57.797342662524002</v>
      </c>
      <c r="D57" s="4">
        <v>67.968320423594093</v>
      </c>
      <c r="E57" s="4">
        <v>77.673209000323993</v>
      </c>
      <c r="F57" s="4">
        <v>87.860854851430005</v>
      </c>
      <c r="G57" s="4">
        <v>96.866585907932006</v>
      </c>
      <c r="H57" s="4"/>
      <c r="I57" s="28">
        <f>IFERROR(0.001*SUMPRODUCT(C57:G57,DeltaP_agua_LHP_oxi!I57:M57)/SUMSQ(DeltaP_agua_LHP_oxi!I57:M57),"ND")</f>
        <v>1.5669258609197676E-6</v>
      </c>
      <c r="J57" s="27">
        <f>IFERROR(SUMPRODUCT(0.001*C57:G57-I57*DeltaP_agua_LHP_oxi!I57:M57,0.001*C57:G57-I57*DeltaP_agua_LHP_oxi!I57:M57),"ND")</f>
        <v>2.2968489061821471E-7</v>
      </c>
      <c r="K57" s="25">
        <f>I57/'Dados teoricos e resumo geral'!$E$2 - 1</f>
        <v>-9.0424414628334837E-2</v>
      </c>
      <c r="L57" s="25">
        <f t="shared" si="0"/>
        <v>0.20871082280766395</v>
      </c>
    </row>
    <row r="58" spans="1:12">
      <c r="A58" s="1" t="str">
        <f>'A3-999-92-16-7565-0-0'!A58</f>
        <v>054</v>
      </c>
      <c r="B58" s="4">
        <v>34</v>
      </c>
      <c r="C58" s="4">
        <v>57.797342662524002</v>
      </c>
      <c r="D58" s="4">
        <v>68.101498937855993</v>
      </c>
      <c r="E58" s="4">
        <v>78.072720799392002</v>
      </c>
      <c r="F58" s="4">
        <v>87.444674962326005</v>
      </c>
      <c r="G58" s="4">
        <v>97.998543919864005</v>
      </c>
      <c r="H58" s="4"/>
      <c r="I58" s="28">
        <f>IFERROR(0.001*SUMPRODUCT(C58:G58,DeltaP_agua_LHP_oxi!I58:M58)/SUMSQ(DeltaP_agua_LHP_oxi!I58:M58),"ND")</f>
        <v>1.6017689580066783E-6</v>
      </c>
      <c r="J58" s="27">
        <f>IFERROR(SUMPRODUCT(0.001*C58:G58-I58*DeltaP_agua_LHP_oxi!I58:M58,0.001*C58:G58-I58*DeltaP_agua_LHP_oxi!I58:M58),"ND")</f>
        <v>1.9465159661777804E-6</v>
      </c>
      <c r="K58" s="25">
        <f>I58/'Dados teoricos e resumo geral'!$E$2 - 1</f>
        <v>-7.0198549946782207E-2</v>
      </c>
      <c r="L58" s="25">
        <f t="shared" si="0"/>
        <v>0.15669687352478823</v>
      </c>
    </row>
    <row r="59" spans="1:12">
      <c r="A59" s="1" t="str">
        <f>'A3-999-92-16-7565-0-0'!A59</f>
        <v>055</v>
      </c>
      <c r="B59" s="4">
        <v>35</v>
      </c>
      <c r="C59" s="4">
        <v>56.066116951989997</v>
      </c>
      <c r="D59" s="4">
        <v>68.267966144753998</v>
      </c>
      <c r="E59" s="4">
        <v>77.107229994358093</v>
      </c>
      <c r="F59" s="4">
        <v>87.294875845464006</v>
      </c>
      <c r="G59" s="4">
        <v>96.450406018828005</v>
      </c>
      <c r="H59" s="4"/>
      <c r="I59" s="28">
        <f>IFERROR(0.001*SUMPRODUCT(C59:G59,DeltaP_agua_LHP_oxi!I59:M59)/SUMSQ(DeltaP_agua_LHP_oxi!I59:M59),"ND")</f>
        <v>1.5467757930499374E-6</v>
      </c>
      <c r="J59" s="27">
        <f>IFERROR(SUMPRODUCT(0.001*C59:G59-I59*DeltaP_agua_LHP_oxi!I59:M59,0.001*C59:G59-I59*DeltaP_agua_LHP_oxi!I59:M59),"ND")</f>
        <v>1.6769843646013019E-6</v>
      </c>
      <c r="K59" s="25">
        <f>I59/'Dados teoricos e resumo geral'!$E$2 - 1</f>
        <v>-0.102121209119442</v>
      </c>
      <c r="L59" s="25">
        <f t="shared" si="0"/>
        <v>0.24040804381106984</v>
      </c>
    </row>
    <row r="60" spans="1:12">
      <c r="A60" s="1" t="str">
        <f>'A3-999-92-16-7565-0-0'!A60</f>
        <v>056</v>
      </c>
      <c r="B60" s="4">
        <v>36</v>
      </c>
      <c r="C60" s="4">
        <v>57.813987008841998</v>
      </c>
      <c r="D60" s="4">
        <v>67.618765407197998</v>
      </c>
      <c r="E60" s="4">
        <v>77.190475469665998</v>
      </c>
      <c r="F60" s="4">
        <v>87.894143544066097</v>
      </c>
      <c r="G60" s="4">
        <v>98.614455964784</v>
      </c>
      <c r="H60" s="4"/>
      <c r="I60" s="28">
        <f>IFERROR(0.001*SUMPRODUCT(C60:G60,DeltaP_agua_LHP_oxi!I60:M60)/SUMSQ(DeltaP_agua_LHP_oxi!I60:M60),"ND")</f>
        <v>1.6044569738139114E-6</v>
      </c>
      <c r="J60" s="27">
        <f>IFERROR(SUMPRODUCT(0.001*C60:G60-I60*DeltaP_agua_LHP_oxi!I60:M60,0.001*C60:G60-I60*DeltaP_agua_LHP_oxi!I60:M60),"ND")</f>
        <v>9.1033281515599098E-7</v>
      </c>
      <c r="K60" s="25">
        <f>I60/'Dados teoricos e resumo geral'!$E$2 - 1</f>
        <v>-6.8638199446269588E-2</v>
      </c>
      <c r="L60" s="25">
        <f t="shared" si="0"/>
        <v>0.152824392023168</v>
      </c>
    </row>
    <row r="61" spans="1:12">
      <c r="A61" s="1" t="str">
        <f>'A3-999-92-16-7565-0-0'!A61</f>
        <v>057</v>
      </c>
      <c r="B61" s="4">
        <v>37</v>
      </c>
      <c r="C61" s="4">
        <v>58.3966103611261</v>
      </c>
      <c r="D61" s="4">
        <v>68.550967519596</v>
      </c>
      <c r="E61" s="4">
        <v>77.456808754471993</v>
      </c>
      <c r="F61" s="4">
        <v>87.211630370156001</v>
      </c>
      <c r="G61" s="4">
        <v>97.665609506067995</v>
      </c>
      <c r="H61" s="4"/>
      <c r="I61" s="28">
        <f>IFERROR(0.001*SUMPRODUCT(C61:G61,DeltaP_agua_LHP_oxi!I61:M61)/SUMSQ(DeltaP_agua_LHP_oxi!I61:M61),"ND")</f>
        <v>1.5711537257249E-6</v>
      </c>
      <c r="J61" s="27">
        <f>IFERROR(SUMPRODUCT(0.001*C61:G61-I61*DeltaP_agua_LHP_oxi!I61:M61,0.001*C61:G61-I61*DeltaP_agua_LHP_oxi!I61:M61),"ND")</f>
        <v>6.3086419432514873E-7</v>
      </c>
      <c r="K61" s="25">
        <f>I61/'Dados teoricos e resumo geral'!$E$2 - 1</f>
        <v>-8.7970206231555159E-2</v>
      </c>
      <c r="L61" s="25">
        <f t="shared" si="0"/>
        <v>0.20221446261117859</v>
      </c>
    </row>
    <row r="62" spans="1:12">
      <c r="A62" s="1" t="str">
        <f>'A3-999-92-16-7565-0-0'!A62</f>
        <v>058</v>
      </c>
      <c r="B62" s="4">
        <v>38</v>
      </c>
      <c r="C62" s="36">
        <v>58.5297888753881</v>
      </c>
      <c r="D62" s="36">
        <v>69.250101296106095</v>
      </c>
      <c r="E62" s="36">
        <v>79.254635593995999</v>
      </c>
      <c r="F62" s="36">
        <v>87.810898068758107</v>
      </c>
      <c r="G62" s="36">
        <v>97.182852231692095</v>
      </c>
      <c r="H62" s="4"/>
      <c r="I62" s="28">
        <f>IFERROR(0.001*SUMPRODUCT(C62:G62,DeltaP_agua_LHP_oxi!I62:M62)/SUMSQ(DeltaP_agua_LHP_oxi!I62:M62),"ND")</f>
        <v>1.5627155764307116E-6</v>
      </c>
      <c r="J62" s="27">
        <f>IFERROR(SUMPRODUCT(0.001*C62:G62-I62*DeltaP_agua_LHP_oxi!I62:M62,0.001*C62:G62-I62*DeltaP_agua_LHP_oxi!I62:M62),"ND")</f>
        <v>6.0921877054727469E-7</v>
      </c>
      <c r="K62" s="25">
        <f>I62/'Dados teoricos e resumo geral'!$E$2 - 1</f>
        <v>-9.286841793074152E-2</v>
      </c>
      <c r="L62" s="25">
        <f t="shared" si="0"/>
        <v>0.21523263899259248</v>
      </c>
    </row>
    <row r="63" spans="1:12">
      <c r="A63" s="1" t="str">
        <f>'A3-999-92-16-7565-0-0'!A63</f>
        <v>059</v>
      </c>
      <c r="B63" s="4">
        <v>39</v>
      </c>
      <c r="C63" s="4"/>
      <c r="D63" s="4"/>
      <c r="E63" s="4"/>
      <c r="F63" s="4"/>
      <c r="G63" s="4"/>
      <c r="H63" s="4"/>
      <c r="I63" s="28" t="str">
        <f>IFERROR(0.001*SUMPRODUCT(C63:G63,DeltaP_agua_LHP_oxi!I63:M63)/SUMSQ(DeltaP_agua_LHP_oxi!I63:M63),"ND")</f>
        <v>ND</v>
      </c>
      <c r="J63" s="27" t="str">
        <f>IFERROR(SUMPRODUCT(0.001*C63:G63-I63*DeltaP_agua_LHP_oxi!I63:M63,0.001*C63:G63-I63*DeltaP_agua_LHP_oxi!I63:M63),"ND")</f>
        <v>ND</v>
      </c>
      <c r="K63" s="25" t="e">
        <f>I63/'Dados teoricos e resumo geral'!$E$2 - 1</f>
        <v>#VALUE!</v>
      </c>
      <c r="L63" s="25" t="e">
        <f t="shared" si="0"/>
        <v>#VALUE!</v>
      </c>
    </row>
    <row r="64" spans="1:12">
      <c r="A64" s="1" t="str">
        <f>'A3-999-92-16-7565-0-0'!A64</f>
        <v>060</v>
      </c>
      <c r="B64" s="4">
        <v>40</v>
      </c>
      <c r="C64" s="4"/>
      <c r="D64" s="4"/>
      <c r="E64" s="4"/>
      <c r="F64" s="4"/>
      <c r="G64" s="4"/>
      <c r="H64" s="4"/>
      <c r="I64" s="28" t="str">
        <f>IFERROR(0.001*SUMPRODUCT(C64:G64,DeltaP_agua_LHP_oxi!I64:M64)/SUMSQ(DeltaP_agua_LHP_oxi!I64:M64),"ND")</f>
        <v>ND</v>
      </c>
      <c r="J64" s="27" t="str">
        <f>IFERROR(SUMPRODUCT(0.001*C64:G64-I64*DeltaP_agua_LHP_oxi!I64:M64,0.001*C64:G64-I64*DeltaP_agua_LHP_oxi!I64:M64),"ND")</f>
        <v>ND</v>
      </c>
      <c r="K64" s="25" t="e">
        <f>I64/'Dados teoricos e resumo geral'!$E$2 - 1</f>
        <v>#VALUE!</v>
      </c>
      <c r="L64" s="25" t="e">
        <f t="shared" si="0"/>
        <v>#VALUE!</v>
      </c>
    </row>
    <row r="65" spans="1:12">
      <c r="A65" s="1" t="str">
        <f>'A3-999-92-16-7565-0-0'!A65</f>
        <v>061</v>
      </c>
      <c r="B65" s="4">
        <v>41</v>
      </c>
      <c r="C65" s="4">
        <v>63.823355828616002</v>
      </c>
      <c r="D65" s="4">
        <v>67.901743038321996</v>
      </c>
      <c r="E65" s="4">
        <v>76.541250988391994</v>
      </c>
      <c r="F65" s="4">
        <v>87.278207755427999</v>
      </c>
      <c r="G65" s="4">
        <v>98.2648772046701</v>
      </c>
      <c r="H65" s="4"/>
      <c r="I65" s="28">
        <f>IFERROR(0.001*SUMPRODUCT(C65:G65,DeltaP_agua_LHP_oxi!I65:M65)/SUMSQ(DeltaP_agua_LHP_oxi!I65:M65),"ND")</f>
        <v>1.5868986770001704E-6</v>
      </c>
      <c r="J65" s="27">
        <f>IFERROR(SUMPRODUCT(0.001*C65:G65-I65*DeltaP_agua_LHP_oxi!I65:M65,0.001*C65:G65-I65*DeltaP_agua_LHP_oxi!I65:M65),"ND")</f>
        <v>4.3018575304093424E-6</v>
      </c>
      <c r="K65" s="25">
        <f>I65/'Dados teoricos e resumo geral'!$E$2 - 1</f>
        <v>-7.8830511986898277E-2</v>
      </c>
      <c r="L65" s="25">
        <f t="shared" si="0"/>
        <v>0.1784764582543743</v>
      </c>
    </row>
    <row r="66" spans="1:12">
      <c r="A66" s="1" t="str">
        <f>'A3-999-92-16-7565-0-0'!A66</f>
        <v>062</v>
      </c>
      <c r="B66" s="4">
        <v>42</v>
      </c>
      <c r="C66" s="4">
        <v>63.257376822650002</v>
      </c>
      <c r="D66" s="4">
        <v>67.851809999368001</v>
      </c>
      <c r="E66" s="4">
        <v>77.290341547574101</v>
      </c>
      <c r="F66" s="4">
        <v>87.294875845464006</v>
      </c>
      <c r="G66" s="4">
        <v>96.583584533090004</v>
      </c>
      <c r="H66" s="4"/>
      <c r="I66" s="28">
        <f>IFERROR(0.001*SUMPRODUCT(C66:G66,DeltaP_agua_LHP_oxi!I66:M66)/SUMSQ(DeltaP_agua_LHP_oxi!I66:M66),"ND")</f>
        <v>1.5584477565783336E-6</v>
      </c>
      <c r="J66" s="27">
        <f>IFERROR(SUMPRODUCT(0.001*C66:G66-I66*DeltaP_agua_LHP_oxi!I66:M66,0.001*C66:G66-I66*DeltaP_agua_LHP_oxi!I66:M66),"ND")</f>
        <v>2.9088559415273368E-6</v>
      </c>
      <c r="K66" s="25">
        <f>I66/'Dados teoricos e resumo geral'!$E$2 - 1</f>
        <v>-9.5345819598111392E-2</v>
      </c>
      <c r="L66" s="25">
        <f t="shared" si="0"/>
        <v>0.22189759833786948</v>
      </c>
    </row>
    <row r="67" spans="1:12">
      <c r="A67" s="1" t="str">
        <f>'A3-999-92-16-7565-0-0'!A67</f>
        <v>063</v>
      </c>
      <c r="B67" s="4">
        <v>43</v>
      </c>
      <c r="C67" s="4">
        <v>60.460770485456003</v>
      </c>
      <c r="D67" s="4">
        <v>66.237094713060003</v>
      </c>
      <c r="E67" s="4">
        <v>77.456808754471993</v>
      </c>
      <c r="F67" s="4">
        <v>88.643234103248005</v>
      </c>
      <c r="G67" s="4">
        <v>96.616873225725996</v>
      </c>
      <c r="H67" s="4"/>
      <c r="I67" s="28">
        <f>IFERROR(0.001*SUMPRODUCT(C67:G67,DeltaP_agua_LHP_oxi!I67:M67)/SUMSQ(DeltaP_agua_LHP_oxi!I67:M67),"ND")</f>
        <v>1.5485701767791148E-6</v>
      </c>
      <c r="J67" s="27">
        <f>IFERROR(SUMPRODUCT(0.001*C67:G67-I67*DeltaP_agua_LHP_oxi!I67:M67,0.001*C67:G67-I67*DeltaP_agua_LHP_oxi!I67:M67),"ND")</f>
        <v>1.779026127476815E-6</v>
      </c>
      <c r="K67" s="25">
        <f>I67/'Dados teoricos e resumo geral'!$E$2 - 1</f>
        <v>-0.10107959785272258</v>
      </c>
      <c r="L67" s="25">
        <f t="shared" si="0"/>
        <v>0.2375350988116709</v>
      </c>
    </row>
    <row r="68" spans="1:12">
      <c r="A68" s="1" t="str">
        <f>'A3-999-92-16-7565-0-0'!A68</f>
        <v>064</v>
      </c>
      <c r="B68" s="4">
        <v>44</v>
      </c>
      <c r="C68" s="4">
        <v>56.765274472218003</v>
      </c>
      <c r="D68" s="4">
        <v>66.403561919957994</v>
      </c>
      <c r="E68" s="4">
        <v>77.373587022882106</v>
      </c>
      <c r="F68" s="4">
        <v>86.712228749462</v>
      </c>
      <c r="G68" s="4">
        <v>95.751272242317995</v>
      </c>
      <c r="H68" s="4"/>
      <c r="I68" s="28">
        <f>IFERROR(0.001*SUMPRODUCT(C68:G68,DeltaP_agua_LHP_oxi!I68:M68)/SUMSQ(DeltaP_agua_LHP_oxi!I68:M68),"ND")</f>
        <v>1.5831182858015086E-6</v>
      </c>
      <c r="J68" s="27">
        <f>IFERROR(SUMPRODUCT(0.001*C68:G68-I68*DeltaP_agua_LHP_oxi!I68:M68,0.001*C68:G68-I68*DeltaP_agua_LHP_oxi!I68:M68),"ND")</f>
        <v>1.7466292496087247E-6</v>
      </c>
      <c r="K68" s="25">
        <f>I68/'Dados teoricos e resumo geral'!$E$2 - 1</f>
        <v>-8.1024969059320551E-2</v>
      </c>
      <c r="L68" s="25">
        <f t="shared" si="0"/>
        <v>0.18411143995902091</v>
      </c>
    </row>
    <row r="69" spans="1:12">
      <c r="A69" s="1" t="str">
        <f>'A3-999-92-16-7565-0-0'!A69</f>
        <v>065</v>
      </c>
      <c r="B69" s="4">
        <v>45</v>
      </c>
      <c r="C69" s="4">
        <v>59.328812473524003</v>
      </c>
      <c r="D69" s="4">
        <v>67.968320423594093</v>
      </c>
      <c r="E69" s="4">
        <v>77.956210375165995</v>
      </c>
      <c r="F69" s="4">
        <v>88.826345656463999</v>
      </c>
      <c r="G69" s="4">
        <v>96.350539940920001</v>
      </c>
      <c r="H69" s="4"/>
      <c r="I69" s="28">
        <f>IFERROR(0.001*SUMPRODUCT(C69:G69,DeltaP_agua_LHP_oxi!I69:M69)/SUMSQ(DeltaP_agua_LHP_oxi!I69:M69),"ND")</f>
        <v>1.5702614688496605E-6</v>
      </c>
      <c r="J69" s="27">
        <f>IFERROR(SUMPRODUCT(0.001*C69:G69-I69*DeltaP_agua_LHP_oxi!I69:M69,0.001*C69:G69-I69*DeltaP_agua_LHP_oxi!I69:M69),"ND")</f>
        <v>8.3444614838973184E-7</v>
      </c>
      <c r="K69" s="25">
        <f>I69/'Dados teoricos e resumo geral'!$E$2 - 1</f>
        <v>-8.8488147181946752E-2</v>
      </c>
      <c r="L69" s="25">
        <f t="shared" si="0"/>
        <v>0.20358109982713257</v>
      </c>
    </row>
    <row r="70" spans="1:12">
      <c r="A70" s="1" t="str">
        <f>'A3-999-92-16-7565-0-0'!A70</f>
        <v>066</v>
      </c>
      <c r="B70" s="4">
        <v>46</v>
      </c>
      <c r="C70" s="4">
        <v>55.999539566717999</v>
      </c>
      <c r="D70" s="4">
        <v>66.486807395265998</v>
      </c>
      <c r="E70" s="4">
        <v>77.456808754471993</v>
      </c>
      <c r="F70" s="4">
        <v>86.995230124304001</v>
      </c>
      <c r="G70" s="4">
        <v>96.849941561614003</v>
      </c>
      <c r="H70" s="4"/>
      <c r="I70" s="28">
        <f>IFERROR(0.001*SUMPRODUCT(C70:G70,DeltaP_agua_LHP_oxi!I70:M70)/SUMSQ(DeltaP_agua_LHP_oxi!I70:M70),"ND")</f>
        <v>1.6033829857370222E-6</v>
      </c>
      <c r="J70" s="27">
        <f>IFERROR(SUMPRODUCT(0.001*C70:G70-I70*DeltaP_agua_LHP_oxi!I70:M70,0.001*C70:G70-I70*DeltaP_agua_LHP_oxi!I70:M70),"ND")</f>
        <v>7.8606946624684675E-7</v>
      </c>
      <c r="K70" s="25">
        <f>I70/'Dados teoricos e resumo geral'!$E$2 - 1</f>
        <v>-6.9261632474010515E-2</v>
      </c>
      <c r="L70" s="25">
        <f t="shared" si="0"/>
        <v>0.15436929342893801</v>
      </c>
    </row>
    <row r="71" spans="1:12">
      <c r="A71" s="1" t="str">
        <f>'A3-999-92-16-7565-0-0'!A71</f>
        <v>067</v>
      </c>
      <c r="B71" s="4">
        <v>47</v>
      </c>
      <c r="C71" s="4"/>
      <c r="D71" s="4"/>
      <c r="E71" s="4"/>
      <c r="F71" s="4"/>
      <c r="G71" s="4"/>
      <c r="H71" s="4"/>
      <c r="I71" s="28" t="str">
        <f>IFERROR(0.001*SUMPRODUCT(C71:G71,DeltaP_agua_LHP_oxi!I71:M71)/SUMSQ(DeltaP_agua_LHP_oxi!I71:M71),"ND")</f>
        <v>ND</v>
      </c>
      <c r="J71" s="27" t="str">
        <f>IFERROR(SUMPRODUCT(0.001*C71:G71-I71*DeltaP_agua_LHP_oxi!I71:M71,0.001*C71:G71-I71*DeltaP_agua_LHP_oxi!I71:M71),"ND")</f>
        <v>ND</v>
      </c>
      <c r="K71" s="25" t="e">
        <f>I71/'Dados teoricos e resumo geral'!$E$2 - 1</f>
        <v>#VALUE!</v>
      </c>
      <c r="L71" s="25" t="e">
        <f t="shared" si="0"/>
        <v>#VALUE!</v>
      </c>
    </row>
    <row r="72" spans="1:12">
      <c r="A72" s="1" t="str">
        <f>'A3-999-92-16-7565-0-0'!A72</f>
        <v>068</v>
      </c>
      <c r="B72" s="4">
        <v>48</v>
      </c>
      <c r="C72" s="4">
        <v>60.460770485456003</v>
      </c>
      <c r="D72" s="4">
        <v>69.066989742890001</v>
      </c>
      <c r="E72" s="4">
        <v>77.423520061836101</v>
      </c>
      <c r="F72" s="4">
        <v>87.711031990850003</v>
      </c>
      <c r="G72" s="4">
        <v>97.432564913898005</v>
      </c>
      <c r="H72" s="4"/>
      <c r="I72" s="28">
        <f>IFERROR(0.001*SUMPRODUCT(C72:G72,DeltaP_agua_LHP_oxi!I72:M72)/SUMSQ(DeltaP_agua_LHP_oxi!I72:M72),"ND")</f>
        <v>1.5824122953741242E-6</v>
      </c>
      <c r="J72" s="27">
        <f>IFERROR(SUMPRODUCT(0.001*C72:G72-I72*DeltaP_agua_LHP_oxi!I72:M72,0.001*C72:G72-I72*DeltaP_agua_LHP_oxi!I72:M72),"ND")</f>
        <v>1.9921316689566674E-6</v>
      </c>
      <c r="K72" s="25">
        <f>I72/'Dados teoricos e resumo geral'!$E$2 - 1</f>
        <v>-8.1434785293943102E-2</v>
      </c>
      <c r="L72" s="25">
        <f t="shared" si="0"/>
        <v>0.18516825407450033</v>
      </c>
    </row>
    <row r="73" spans="1:12">
      <c r="A73" s="1" t="str">
        <f>'A3-999-92-16-7565-0-0'!A73</f>
        <v>069</v>
      </c>
      <c r="B73" s="4">
        <v>49</v>
      </c>
      <c r="C73" s="4">
        <v>59.162345266625998</v>
      </c>
      <c r="D73" s="4">
        <v>66.237094713060003</v>
      </c>
      <c r="E73" s="4">
        <v>78.172610621017995</v>
      </c>
      <c r="F73" s="4">
        <v>87.344808884418001</v>
      </c>
      <c r="G73" s="4">
        <v>97.216164668046105</v>
      </c>
      <c r="H73" s="4"/>
      <c r="I73" s="28">
        <f>IFERROR(0.001*SUMPRODUCT(C73:G73,DeltaP_agua_LHP_oxi!I73:M73)/SUMSQ(DeltaP_agua_LHP_oxi!I73:M73),"ND")</f>
        <v>1.5547122048922653E-6</v>
      </c>
      <c r="J73" s="27">
        <f>IFERROR(SUMPRODUCT(0.001*C73:G73-I73*DeltaP_agua_LHP_oxi!I73:M73,0.001*C73:G73-I73*DeltaP_agua_LHP_oxi!I73:M73),"ND")</f>
        <v>8.5227416898373853E-7</v>
      </c>
      <c r="K73" s="25">
        <f>I73/'Dados teoricos e resumo geral'!$E$2 - 1</f>
        <v>-9.7514248045356022E-2</v>
      </c>
      <c r="L73" s="25">
        <f t="shared" si="0"/>
        <v>0.22777642941779819</v>
      </c>
    </row>
    <row r="74" spans="1:12">
      <c r="A74" s="1" t="str">
        <f>'A3-999-92-16-7565-0-0'!A74</f>
        <v>070</v>
      </c>
      <c r="B74" s="4">
        <v>50</v>
      </c>
      <c r="C74" s="4">
        <v>60.760416206616</v>
      </c>
      <c r="D74" s="4">
        <v>69.383279810368094</v>
      </c>
      <c r="E74" s="4">
        <v>76.574539681028</v>
      </c>
      <c r="F74" s="4">
        <v>87.095119945929994</v>
      </c>
      <c r="G74" s="4">
        <v>96.683474354715997</v>
      </c>
      <c r="H74" s="4"/>
      <c r="I74" s="28">
        <f>IFERROR(0.001*SUMPRODUCT(C74:G74,DeltaP_agua_LHP_oxi!I74:M74)/SUMSQ(DeltaP_agua_LHP_oxi!I74:M74),"ND")</f>
        <v>1.5782502888962588E-6</v>
      </c>
      <c r="J74" s="27">
        <f>IFERROR(SUMPRODUCT(0.001*C74:G74-I74*DeltaP_agua_LHP_oxi!I74:M74,0.001*C74:G74-I74*DeltaP_agua_LHP_oxi!I74:M74),"ND")</f>
        <v>2.7214151538493002E-6</v>
      </c>
      <c r="K74" s="25">
        <f>I74/'Dados teoricos e resumo geral'!$E$2 - 1</f>
        <v>-8.3850763977327047E-2</v>
      </c>
      <c r="L74" s="25">
        <f t="shared" si="0"/>
        <v>0.19142731446841554</v>
      </c>
    </row>
    <row r="75" spans="1:12">
      <c r="A75" s="1" t="str">
        <f>'A3-999-92-16-7565-0-0'!A75</f>
        <v>071</v>
      </c>
      <c r="B75" s="4">
        <v>51</v>
      </c>
      <c r="C75" s="4">
        <v>58.030387254693998</v>
      </c>
      <c r="D75" s="4">
        <v>70.515237822299994</v>
      </c>
      <c r="E75" s="4">
        <v>77.173831123347995</v>
      </c>
      <c r="F75" s="4">
        <v>86.246139565121993</v>
      </c>
      <c r="G75" s="4">
        <v>95.884427012862005</v>
      </c>
      <c r="H75" s="4"/>
      <c r="I75" s="28">
        <f>IFERROR(0.001*SUMPRODUCT(C75:G75,DeltaP_agua_LHP_oxi!I75:M75)/SUMSQ(DeltaP_agua_LHP_oxi!I75:M75),"ND")</f>
        <v>1.5218996937987049E-6</v>
      </c>
      <c r="J75" s="27">
        <f>IFERROR(SUMPRODUCT(0.001*C75:G75-I75*DeltaP_agua_LHP_oxi!I75:M75,0.001*C75:G75-I75*DeltaP_agua_LHP_oxi!I75:M75),"ND")</f>
        <v>8.0649824705457628E-6</v>
      </c>
      <c r="K75" s="25">
        <f>I75/'Dados teoricos e resumo geral'!$E$2 - 1</f>
        <v>-0.11656138979584096</v>
      </c>
      <c r="L75" s="25">
        <f t="shared" si="0"/>
        <v>0.28128944377569431</v>
      </c>
    </row>
    <row r="76" spans="1:12">
      <c r="A76" s="1" t="str">
        <f>'A3-999-92-16-7565-0-0'!A76</f>
        <v>072</v>
      </c>
      <c r="B76" s="4">
        <v>52</v>
      </c>
      <c r="C76" s="4">
        <v>57.364542170820002</v>
      </c>
      <c r="D76" s="4">
        <v>70.964682660321998</v>
      </c>
      <c r="E76" s="4">
        <v>76.458029256802007</v>
      </c>
      <c r="F76" s="4">
        <v>87.644430861860002</v>
      </c>
      <c r="G76" s="4">
        <v>96.733407393670007</v>
      </c>
      <c r="H76" s="4"/>
      <c r="I76" s="28">
        <f>IFERROR(0.001*SUMPRODUCT(C76:G76,DeltaP_agua_LHP_oxi!I76:M76)/SUMSQ(DeltaP_agua_LHP_oxi!I76:M76),"ND")</f>
        <v>1.5707741484869102E-6</v>
      </c>
      <c r="J76" s="27">
        <f>IFERROR(SUMPRODUCT(0.001*C76:G76-I76*DeltaP_agua_LHP_oxi!I76:M76,0.001*C76:G76-I76*DeltaP_agua_LHP_oxi!I76:M76),"ND")</f>
        <v>1.0187821954127234E-6</v>
      </c>
      <c r="K76" s="25">
        <f>I76/'Dados teoricos e resumo geral'!$E$2 - 1</f>
        <v>-8.8190544791948544E-2</v>
      </c>
      <c r="L76" s="25">
        <f t="shared" si="0"/>
        <v>0.20279556255103248</v>
      </c>
    </row>
    <row r="77" spans="1:12">
      <c r="A77" s="1" t="str">
        <f>'A3-999-92-16-7565-0-0'!A77</f>
        <v>073</v>
      </c>
      <c r="B77" s="4">
        <v>53</v>
      </c>
      <c r="C77" s="4">
        <v>60.976816452468</v>
      </c>
      <c r="D77" s="4">
        <v>68.900522535991996</v>
      </c>
      <c r="E77" s="4">
        <v>77.007363916450004</v>
      </c>
      <c r="F77" s="4">
        <v>87.444674962326005</v>
      </c>
      <c r="G77" s="4">
        <v>94.319668509226005</v>
      </c>
      <c r="H77" s="4"/>
      <c r="I77" s="28">
        <f>IFERROR(0.001*SUMPRODUCT(C77:G77,DeltaP_agua_LHP_oxi!I77:M77)/SUMSQ(DeltaP_agua_LHP_oxi!I77:M77),"ND")</f>
        <v>1.5115606914829785E-6</v>
      </c>
      <c r="J77" s="27">
        <f>IFERROR(SUMPRODUCT(0.001*C77:G77-I77*DeltaP_agua_LHP_oxi!I77:M77,0.001*C77:G77-I77*DeltaP_agua_LHP_oxi!I77:M77),"ND")</f>
        <v>8.017087648232923E-6</v>
      </c>
      <c r="K77" s="25">
        <f>I77/'Dados teoricos e resumo geral'!$E$2 - 1</f>
        <v>-0.12256301649562984</v>
      </c>
      <c r="L77" s="25">
        <f t="shared" si="0"/>
        <v>0.29887730497454812</v>
      </c>
    </row>
    <row r="78" spans="1:12">
      <c r="A78" s="1" t="str">
        <f>'A3-999-92-16-7565-0-0'!A78</f>
        <v>074</v>
      </c>
      <c r="B78" s="4">
        <v>54</v>
      </c>
      <c r="C78" s="4"/>
      <c r="D78" s="4"/>
      <c r="E78" s="4"/>
      <c r="F78" s="4"/>
      <c r="G78" s="4"/>
      <c r="H78" s="4"/>
      <c r="I78" s="28" t="str">
        <f>IFERROR(0.001*SUMPRODUCT(C78:G78,DeltaP_agua_LHP_oxi!I78:M78)/SUMSQ(DeltaP_agua_LHP_oxi!I78:M78),"ND")</f>
        <v>ND</v>
      </c>
      <c r="J78" s="27" t="str">
        <f>IFERROR(SUMPRODUCT(0.001*C78:G78-I78*DeltaP_agua_LHP_oxi!I78:M78,0.001*C78:G78-I78*DeltaP_agua_LHP_oxi!I78:M78),"ND")</f>
        <v>ND</v>
      </c>
      <c r="K78" s="25" t="e">
        <f>I78/'Dados teoricos e resumo geral'!$E$2 - 1</f>
        <v>#VALUE!</v>
      </c>
      <c r="L78" s="25" t="e">
        <f t="shared" si="0"/>
        <v>#VALUE!</v>
      </c>
    </row>
    <row r="79" spans="1:12">
      <c r="A79" s="1" t="str">
        <f>'A3-999-92-16-7565-0-0'!A79</f>
        <v>075</v>
      </c>
      <c r="B79" s="4">
        <v>55</v>
      </c>
      <c r="C79" s="4"/>
      <c r="D79" s="4"/>
      <c r="E79" s="4"/>
      <c r="F79" s="4"/>
      <c r="G79" s="4"/>
      <c r="H79" s="4"/>
      <c r="I79" s="28" t="str">
        <f>IFERROR(0.001*SUMPRODUCT(C79:G79,DeltaP_agua_LHP_oxi!I79:M79)/SUMSQ(DeltaP_agua_LHP_oxi!I79:M79),"ND")</f>
        <v>ND</v>
      </c>
      <c r="J79" s="27" t="str">
        <f>IFERROR(SUMPRODUCT(0.001*C79:G79-I79*DeltaP_agua_LHP_oxi!I79:M79,0.001*C79:G79-I79*DeltaP_agua_LHP_oxi!I79:M79),"ND")</f>
        <v>ND</v>
      </c>
      <c r="K79" s="25" t="e">
        <f>I79/'Dados teoricos e resumo geral'!$E$2 - 1</f>
        <v>#VALUE!</v>
      </c>
      <c r="L79" s="25" t="e">
        <f t="shared" si="0"/>
        <v>#VALUE!</v>
      </c>
    </row>
    <row r="80" spans="1:12">
      <c r="A80" s="1" t="str">
        <f>'A3-999-92-16-7565-0-0'!A80</f>
        <v>076</v>
      </c>
      <c r="B80" s="4">
        <v>56</v>
      </c>
      <c r="C80" s="4">
        <v>59.095767881354</v>
      </c>
      <c r="D80" s="4">
        <v>69.549747017266</v>
      </c>
      <c r="E80" s="4">
        <v>77.290341547574101</v>
      </c>
      <c r="F80" s="4">
        <v>86.462539810974107</v>
      </c>
      <c r="G80" s="4">
        <v>96.400472979873996</v>
      </c>
      <c r="H80" s="4"/>
      <c r="I80" s="28">
        <f>IFERROR(0.001*SUMPRODUCT(C80:G80,DeltaP_agua_LHP_oxi!I80:M80)/SUMSQ(DeltaP_agua_LHP_oxi!I80:M80),"ND")</f>
        <v>1.5607685376044371E-6</v>
      </c>
      <c r="J80" s="27">
        <f>IFERROR(SUMPRODUCT(0.001*C80:G80-I80*DeltaP_agua_LHP_oxi!I80:M80,0.001*C80:G80-I80*DeltaP_agua_LHP_oxi!I80:M80),"ND")</f>
        <v>2.6925691005760972E-6</v>
      </c>
      <c r="K80" s="25">
        <f>I80/'Dados teoricos e resumo geral'!$E$2 - 1</f>
        <v>-9.3998643057736642E-2</v>
      </c>
      <c r="L80" s="25">
        <f t="shared" si="0"/>
        <v>0.21826650457484131</v>
      </c>
    </row>
    <row r="81" spans="1:12">
      <c r="A81" s="1" t="str">
        <f>'A3-999-92-16-7565-0-0'!A81</f>
        <v>077</v>
      </c>
      <c r="B81" s="4">
        <v>57</v>
      </c>
      <c r="C81" s="4">
        <v>59.445346641467999</v>
      </c>
      <c r="D81" s="4">
        <v>68.550967519596</v>
      </c>
      <c r="E81" s="4">
        <v>77.190475469665998</v>
      </c>
      <c r="F81" s="4">
        <v>86.912008392714</v>
      </c>
      <c r="G81" s="4">
        <v>96.583584533090004</v>
      </c>
      <c r="H81" s="4"/>
      <c r="I81" s="28">
        <f>IFERROR(0.001*SUMPRODUCT(C81:G81,DeltaP_agua_LHP_oxi!I81:M81)/SUMSQ(DeltaP_agua_LHP_oxi!I81:M81),"ND")</f>
        <v>1.5804341195016552E-6</v>
      </c>
      <c r="J81" s="27">
        <f>IFERROR(SUMPRODUCT(0.001*C81:G81-I81*DeltaP_agua_LHP_oxi!I81:M81,0.001*C81:G81-I81*DeltaP_agua_LHP_oxi!I81:M81),"ND")</f>
        <v>9.7648398082783283E-7</v>
      </c>
      <c r="K81" s="25">
        <f>I81/'Dados teoricos e resumo geral'!$E$2 - 1</f>
        <v>-8.2583084981914912E-2</v>
      </c>
      <c r="L81" s="25">
        <f t="shared" si="0"/>
        <v>0.18813698078536367</v>
      </c>
    </row>
    <row r="82" spans="1:12">
      <c r="A82" s="1" t="str">
        <f>'A3-999-92-16-7565-0-0'!A82</f>
        <v>078</v>
      </c>
      <c r="B82" s="4">
        <v>58</v>
      </c>
      <c r="C82" s="4"/>
      <c r="D82" s="4"/>
      <c r="E82" s="4"/>
      <c r="F82" s="4"/>
      <c r="G82" s="4"/>
      <c r="H82" s="4"/>
      <c r="I82" s="28" t="str">
        <f>IFERROR(0.001*SUMPRODUCT(C82:G82,DeltaP_agua_LHP_oxi!I82:M82)/SUMSQ(DeltaP_agua_LHP_oxi!I82:M82),"ND")</f>
        <v>ND</v>
      </c>
      <c r="J82" s="27" t="str">
        <f>IFERROR(SUMPRODUCT(0.001*C82:G82-I82*DeltaP_agua_LHP_oxi!I82:M82,0.001*C82:G82-I82*DeltaP_agua_LHP_oxi!I82:M82),"ND")</f>
        <v>ND</v>
      </c>
      <c r="K82" s="25" t="e">
        <f>I82/'Dados teoricos e resumo geral'!$E$2 - 1</f>
        <v>#VALUE!</v>
      </c>
      <c r="L82" s="25" t="e">
        <f t="shared" si="0"/>
        <v>#VALUE!</v>
      </c>
    </row>
    <row r="83" spans="1:12">
      <c r="A83" s="1" t="str">
        <f>'A3-999-92-16-7565-0-0'!A83</f>
        <v>079</v>
      </c>
      <c r="B83" s="4">
        <v>59</v>
      </c>
      <c r="C83" s="4"/>
      <c r="D83" s="4"/>
      <c r="E83" s="4"/>
      <c r="F83" s="4"/>
      <c r="G83" s="4"/>
      <c r="H83" s="4"/>
      <c r="I83" s="28" t="str">
        <f>IFERROR(0.001*SUMPRODUCT(C83:G83,DeltaP_agua_LHP_oxi!I83:M83)/SUMSQ(DeltaP_agua_LHP_oxi!I83:M83),"ND")</f>
        <v>ND</v>
      </c>
      <c r="J83" s="27" t="str">
        <f>IFERROR(SUMPRODUCT(0.001*C83:G83-I83*DeltaP_agua_LHP_oxi!I83:M83,0.001*C83:G83-I83*DeltaP_agua_LHP_oxi!I83:M83),"ND")</f>
        <v>ND</v>
      </c>
      <c r="K83" s="25" t="e">
        <f>I83/'Dados teoricos e resumo geral'!$E$2 - 1</f>
        <v>#VALUE!</v>
      </c>
      <c r="L83" s="25" t="e">
        <f t="shared" si="0"/>
        <v>#VALUE!</v>
      </c>
    </row>
    <row r="84" spans="1:12">
      <c r="A84" s="1" t="str">
        <f>'A3-999-92-16-7565-0-0'!A84</f>
        <v>080</v>
      </c>
      <c r="B84" s="4">
        <v>60</v>
      </c>
      <c r="C84" s="4">
        <v>58.74618912124</v>
      </c>
      <c r="D84" s="4">
        <v>68.534299429559994</v>
      </c>
      <c r="E84" s="4">
        <v>77.689853346641996</v>
      </c>
      <c r="F84" s="4">
        <v>86.712228749462</v>
      </c>
      <c r="G84" s="4">
        <v>97.998543919864005</v>
      </c>
      <c r="H84" s="4"/>
      <c r="I84" s="28">
        <f>IFERROR(0.001*SUMPRODUCT(C84:G84,DeltaP_agua_LHP_oxi!I84:M84)/SUMSQ(DeltaP_agua_LHP_oxi!I84:M84),"ND")</f>
        <v>1.5676847388959323E-6</v>
      </c>
      <c r="J84" s="27">
        <f>IFERROR(SUMPRODUCT(0.001*C84:G84-I84*DeltaP_agua_LHP_oxi!I84:M84,0.001*C84:G84-I84*DeltaP_agua_LHP_oxi!I84:M84),"ND")</f>
        <v>1.7226925112072292E-6</v>
      </c>
      <c r="K84" s="25">
        <f>I84/'Dados teoricos e resumo geral'!$E$2 - 1</f>
        <v>-8.9983898011300689E-2</v>
      </c>
      <c r="L84" s="25">
        <f t="shared" si="0"/>
        <v>0.20754089114009266</v>
      </c>
    </row>
    <row r="85" spans="1:12">
      <c r="A85" s="1" t="str">
        <f>'A3-999-92-16-7565-0-0'!A85</f>
        <v>081</v>
      </c>
      <c r="B85" s="4">
        <v>61</v>
      </c>
      <c r="C85" s="4">
        <v>58.513144529999998</v>
      </c>
      <c r="D85" s="4">
        <v>68.0515659</v>
      </c>
      <c r="E85" s="4">
        <v>76.824252360000003</v>
      </c>
      <c r="F85" s="4">
        <v>86.928652740000004</v>
      </c>
      <c r="G85" s="4">
        <v>97.399252480000001</v>
      </c>
      <c r="H85" s="4"/>
      <c r="I85" s="28">
        <f>IFERROR(0.001*SUMPRODUCT(C85:G85,DeltaP_agua_LHP_oxi!I85:M85)/SUMSQ(DeltaP_agua_LHP_oxi!I85:M85),"ND")</f>
        <v>1.5795041068124712E-6</v>
      </c>
      <c r="J85" s="27">
        <f>IFERROR(SUMPRODUCT(0.001*C85:G85-I85*DeltaP_agua_LHP_oxi!I85:M85,0.001*C85:G85-I85*DeltaP_agua_LHP_oxi!I85:M85),"ND")</f>
        <v>2.8269909600109132E-6</v>
      </c>
      <c r="K85" s="25">
        <f>I85/'Dados teoricos e resumo geral'!$E$2 - 1</f>
        <v>-8.3122942582880888E-2</v>
      </c>
      <c r="L85" s="25">
        <f t="shared" si="0"/>
        <v>0.18953654381394403</v>
      </c>
    </row>
    <row r="86" spans="1:12">
      <c r="A86" s="1" t="str">
        <f>'A3-999-92-16-7565-0-0'!A86</f>
        <v>082</v>
      </c>
      <c r="B86" s="4">
        <v>62</v>
      </c>
      <c r="C86" s="4">
        <v>60.377548750000003</v>
      </c>
      <c r="D86" s="4">
        <v>66.886319189999995</v>
      </c>
      <c r="E86" s="4">
        <v>77.706497690000006</v>
      </c>
      <c r="F86" s="4">
        <v>85.963138189999995</v>
      </c>
      <c r="G86" s="4">
        <v>96.533651489999997</v>
      </c>
      <c r="H86" s="4"/>
      <c r="I86" s="28">
        <f>IFERROR(0.001*SUMPRODUCT(C86:G86,DeltaP_agua_LHP_oxi!I86:M86)/SUMSQ(DeltaP_agua_LHP_oxi!I86:M86),"ND")</f>
        <v>1.5861725833596416E-6</v>
      </c>
      <c r="J86" s="27">
        <f>IFERROR(SUMPRODUCT(0.001*C86:G86-I86*DeltaP_agua_LHP_oxi!I86:M86,0.001*C86:G86-I86*DeltaP_agua_LHP_oxi!I86:M86),"ND")</f>
        <v>5.3220890189482377E-7</v>
      </c>
      <c r="K86" s="25">
        <f>I86/'Dados teoricos e resumo geral'!$E$2 - 1</f>
        <v>-7.9251997817587738E-2</v>
      </c>
      <c r="L86" s="25">
        <f t="shared" si="0"/>
        <v>0.17955563478510927</v>
      </c>
    </row>
    <row r="87" spans="1:12">
      <c r="A87" s="1" t="str">
        <f>'A3-999-92-16-7565-0-0'!A87</f>
        <v>083</v>
      </c>
      <c r="B87" s="4">
        <v>63</v>
      </c>
      <c r="C87" s="4">
        <v>57.58094242</v>
      </c>
      <c r="D87" s="4">
        <v>69.116946530000007</v>
      </c>
      <c r="E87" s="4">
        <v>77.839676209999993</v>
      </c>
      <c r="F87" s="4">
        <v>87.477987400000004</v>
      </c>
      <c r="G87" s="4">
        <v>98.131698689999993</v>
      </c>
      <c r="H87" s="4"/>
      <c r="I87" s="28">
        <f>IFERROR(0.001*SUMPRODUCT(C87:G87,DeltaP_agua_LHP_oxi!I87:M87)/SUMSQ(DeltaP_agua_LHP_oxi!I87:M87),"ND")</f>
        <v>1.5713114163469517E-6</v>
      </c>
      <c r="J87" s="27">
        <f>IFERROR(SUMPRODUCT(0.001*C87:G87-I87*DeltaP_agua_LHP_oxi!I87:M87,0.001*C87:G87-I87*DeltaP_agua_LHP_oxi!I87:M87),"ND")</f>
        <v>7.5663768161282843E-7</v>
      </c>
      <c r="K87" s="25">
        <f>I87/'Dados teoricos e resumo geral'!$E$2 - 1</f>
        <v>-8.7878669328988468E-2</v>
      </c>
      <c r="L87" s="25">
        <f t="shared" si="0"/>
        <v>0.20197317570671314</v>
      </c>
    </row>
    <row r="88" spans="1:12">
      <c r="A88" s="1" t="str">
        <f>'A3-999-92-16-7565-0-0'!A88</f>
        <v>084</v>
      </c>
      <c r="B88" s="4">
        <v>64</v>
      </c>
      <c r="C88" s="4"/>
      <c r="D88" s="4"/>
      <c r="E88" s="4"/>
      <c r="F88" s="4"/>
      <c r="G88" s="4"/>
      <c r="H88" s="4"/>
      <c r="I88" s="28" t="str">
        <f>IFERROR(0.001*SUMPRODUCT(C88:G88,DeltaP_agua_LHP_oxi!I88:M88)/SUMSQ(DeltaP_agua_LHP_oxi!I88:M88),"ND")</f>
        <v>ND</v>
      </c>
      <c r="J88" s="27" t="str">
        <f>IFERROR(SUMPRODUCT(0.001*C88:G88-I88*DeltaP_agua_LHP_oxi!I88:M88,0.001*C88:G88-I88*DeltaP_agua_LHP_oxi!I88:M88),"ND")</f>
        <v>ND</v>
      </c>
      <c r="K88" s="25" t="e">
        <f>I88/'Dados teoricos e resumo geral'!$E$2 - 1</f>
        <v>#VALUE!</v>
      </c>
      <c r="L88" s="25" t="e">
        <f t="shared" si="0"/>
        <v>#VALUE!</v>
      </c>
    </row>
    <row r="89" spans="1:12">
      <c r="A89" s="1" t="str">
        <f>'A3-999-92-16-7565-0-0'!A89</f>
        <v>085</v>
      </c>
      <c r="B89" s="4">
        <v>65</v>
      </c>
      <c r="C89" s="4">
        <v>57.597586759999999</v>
      </c>
      <c r="D89" s="4">
        <v>68.317899179999998</v>
      </c>
      <c r="E89" s="4">
        <v>76.291562049999996</v>
      </c>
      <c r="F89" s="4">
        <v>86.229495220000004</v>
      </c>
      <c r="G89" s="4">
        <v>98.447988760000001</v>
      </c>
      <c r="H89" s="4"/>
      <c r="I89" s="28">
        <f>IFERROR(0.001*SUMPRODUCT(C89:G89,DeltaP_agua_LHP_oxi!I89:M89)/SUMSQ(DeltaP_agua_LHP_oxi!I89:M89),"ND")</f>
        <v>1.5870084626797935E-6</v>
      </c>
      <c r="J89" s="27">
        <f>IFERROR(SUMPRODUCT(0.001*C89:G89-I89*DeltaP_agua_LHP_oxi!I89:M89,0.001*C89:G89-I89*DeltaP_agua_LHP_oxi!I89:M89),"ND")</f>
        <v>1.6773440876077353E-6</v>
      </c>
      <c r="K89" s="25">
        <f>I89/'Dados teoricos e resumo geral'!$E$2 - 1</f>
        <v>-7.8766783142860897E-2</v>
      </c>
      <c r="L89" s="25">
        <f t="shared" si="0"/>
        <v>0.1783134151870831</v>
      </c>
    </row>
    <row r="90" spans="1:12">
      <c r="A90" s="1" t="str">
        <f>'A3-999-92-16-7565-0-0'!A90</f>
        <v>086</v>
      </c>
      <c r="B90" s="4">
        <v>66</v>
      </c>
      <c r="C90" s="4">
        <v>61.143283660000002</v>
      </c>
      <c r="D90" s="4">
        <v>66.486807400000004</v>
      </c>
      <c r="E90" s="4">
        <v>78.056076450000006</v>
      </c>
      <c r="F90" s="4">
        <v>86.695584400000001</v>
      </c>
      <c r="G90" s="4">
        <v>96.783340429999996</v>
      </c>
      <c r="H90" s="4"/>
      <c r="I90" s="28">
        <f>IFERROR(0.001*SUMPRODUCT(C90:G90,DeltaP_agua_LHP_oxi!I90:M90)/SUMSQ(DeltaP_agua_LHP_oxi!I90:M90),"ND")</f>
        <v>1.5320995002155205E-6</v>
      </c>
      <c r="J90" s="27">
        <f>IFERROR(SUMPRODUCT(0.001*C90:G90-I90*DeltaP_agua_LHP_oxi!I90:M90,0.001*C90:G90-I90*DeltaP_agua_LHP_oxi!I90:M90),"ND")</f>
        <v>1.8724025464835088E-6</v>
      </c>
      <c r="K90" s="25">
        <f>I90/'Dados teoricos e resumo geral'!$E$2 - 1</f>
        <v>-0.11064056410546208</v>
      </c>
      <c r="L90" s="25">
        <f t="shared" si="0"/>
        <v>0.26428610711753064</v>
      </c>
    </row>
    <row r="91" spans="1:12">
      <c r="A91" s="1" t="str">
        <f>'A3-999-92-16-7565-0-0'!A91</f>
        <v>087</v>
      </c>
      <c r="B91" s="4">
        <v>67</v>
      </c>
      <c r="C91" s="4">
        <v>58.779477810000003</v>
      </c>
      <c r="D91" s="4">
        <v>65.954117080000003</v>
      </c>
      <c r="E91" s="4">
        <v>78.455588250000005</v>
      </c>
      <c r="F91" s="4">
        <v>87.694387640000002</v>
      </c>
      <c r="G91" s="4">
        <v>96.716763049999997</v>
      </c>
      <c r="H91" s="4"/>
      <c r="I91" s="28">
        <f>IFERROR(0.001*SUMPRODUCT(C91:G91,DeltaP_agua_LHP_oxi!I91:M91)/SUMSQ(DeltaP_agua_LHP_oxi!I91:M91),"ND")</f>
        <v>1.5578427853076443E-6</v>
      </c>
      <c r="J91" s="27">
        <f>IFERROR(SUMPRODUCT(0.001*C91:G91-I91*DeltaP_agua_LHP_oxi!I91:M91,0.001*C91:G91-I91*DeltaP_agua_LHP_oxi!I91:M91),"ND")</f>
        <v>3.7181827806137712E-7</v>
      </c>
      <c r="K91" s="25">
        <f>I91/'Dados teoricos e resumo geral'!$E$2 - 1</f>
        <v>-9.5696995816076935E-2</v>
      </c>
      <c r="L91" s="25">
        <f t="shared" si="0"/>
        <v>0.22284680384478883</v>
      </c>
    </row>
    <row r="92" spans="1:12">
      <c r="A92" s="1" t="str">
        <f>'A3-999-92-16-7565-0-0'!A92</f>
        <v>088</v>
      </c>
      <c r="B92" s="4">
        <v>68</v>
      </c>
      <c r="C92" s="4">
        <v>59.328812470000003</v>
      </c>
      <c r="D92" s="4">
        <v>66.686563289999995</v>
      </c>
      <c r="E92" s="4">
        <v>77.373587020000002</v>
      </c>
      <c r="F92" s="4">
        <v>87.894143540000002</v>
      </c>
      <c r="G92" s="4">
        <v>96.816629129999995</v>
      </c>
      <c r="H92" s="4"/>
      <c r="I92" s="28">
        <f>IFERROR(0.001*SUMPRODUCT(C92:G92,DeltaP_agua_LHP_oxi!I92:M92)/SUMSQ(DeltaP_agua_LHP_oxi!I92:M92),"ND")</f>
        <v>1.5691025127895312E-6</v>
      </c>
      <c r="J92" s="27">
        <f>IFERROR(SUMPRODUCT(0.001*C92:G92-I92*DeltaP_agua_LHP_oxi!I92:M92,0.001*C92:G92-I92*DeltaP_agua_LHP_oxi!I92:M92),"ND")</f>
        <v>5.3220467395487726E-7</v>
      </c>
      <c r="K92" s="25">
        <f>I92/'Dados teoricos e resumo geral'!$E$2 - 1</f>
        <v>-8.9160902774986228E-2</v>
      </c>
      <c r="L92" s="25">
        <f t="shared" si="0"/>
        <v>0.20535971243063855</v>
      </c>
    </row>
    <row r="93" spans="1:12">
      <c r="A93" s="1" t="str">
        <f>'A3-999-92-16-7565-0-0'!A93</f>
        <v>089</v>
      </c>
      <c r="B93" s="4">
        <v>69</v>
      </c>
      <c r="C93" s="4">
        <v>59.744992359999998</v>
      </c>
      <c r="D93" s="4">
        <v>66.287027749999993</v>
      </c>
      <c r="E93" s="4">
        <v>77.157163030000007</v>
      </c>
      <c r="F93" s="4">
        <v>87.877499200000003</v>
      </c>
      <c r="G93" s="4">
        <v>97.415920569999997</v>
      </c>
      <c r="H93" s="4"/>
      <c r="I93" s="28">
        <f>IFERROR(0.001*SUMPRODUCT(C93:G93,DeltaP_agua_LHP_oxi!I93:M93)/SUMSQ(DeltaP_agua_LHP_oxi!I93:M93),"ND")</f>
        <v>1.5694502068069335E-6</v>
      </c>
      <c r="J93" s="27">
        <f>IFERROR(SUMPRODUCT(0.001*C93:G93-I93*DeltaP_agua_LHP_oxi!I93:M93,0.001*C93:G93-I93*DeltaP_agua_LHP_oxi!I93:M93),"ND")</f>
        <v>2.5503994603870355E-6</v>
      </c>
      <c r="K93" s="25">
        <f>I93/'Dados teoricos e resumo geral'!$E$2 - 1</f>
        <v>-8.8959071917958155E-2</v>
      </c>
      <c r="L93" s="25">
        <f t="shared" si="0"/>
        <v>0.2048257038511081</v>
      </c>
    </row>
    <row r="94" spans="1:12">
      <c r="A94" s="1" t="str">
        <f>'A3-999-92-16-7565-0-0'!A94</f>
        <v>090</v>
      </c>
      <c r="B94" s="4">
        <v>70</v>
      </c>
      <c r="C94" s="4">
        <v>61.72590701</v>
      </c>
      <c r="D94" s="4">
        <v>66.986185269999993</v>
      </c>
      <c r="E94" s="4">
        <v>78.272476699999999</v>
      </c>
      <c r="F94" s="4">
        <v>86.828762920000003</v>
      </c>
      <c r="G94" s="4">
        <v>96.433761669999996</v>
      </c>
      <c r="H94" s="4"/>
      <c r="I94" s="28">
        <f>IFERROR(0.001*SUMPRODUCT(C94:G94,DeltaP_agua_LHP_oxi!I94:M94)/SUMSQ(DeltaP_agua_LHP_oxi!I94:M94),"ND")</f>
        <v>1.6099388723865539E-6</v>
      </c>
      <c r="J94" s="27">
        <f>IFERROR(SUMPRODUCT(0.001*C94:G94-I94*DeltaP_agua_LHP_oxi!I94:M94,0.001*C94:G94-I94*DeltaP_agua_LHP_oxi!I94:M94),"ND")</f>
        <v>1.7749865512728452E-6</v>
      </c>
      <c r="K94" s="25">
        <f>I94/'Dados teoricos e resumo geral'!$E$2 - 1</f>
        <v>-6.5456044356792309E-2</v>
      </c>
      <c r="L94" s="25">
        <f t="shared" si="0"/>
        <v>0.14498694284542335</v>
      </c>
    </row>
    <row r="95" spans="1:12">
      <c r="A95" s="1" t="str">
        <f>'A3-999-92-16-7565-0-0'!A95</f>
        <v>091</v>
      </c>
      <c r="B95" s="4">
        <v>71</v>
      </c>
      <c r="C95" s="4">
        <v>59.678391230000003</v>
      </c>
      <c r="D95" s="4">
        <v>68.784012110000006</v>
      </c>
      <c r="E95" s="4">
        <v>76.924118440000001</v>
      </c>
      <c r="F95" s="4">
        <v>87.211630369999995</v>
      </c>
      <c r="G95" s="4">
        <v>98.11505434</v>
      </c>
      <c r="H95" s="4"/>
      <c r="I95" s="28">
        <f>IFERROR(0.001*SUMPRODUCT(C95:G95,DeltaP_agua_LHP_oxi!I95:M95)/SUMSQ(DeltaP_agua_LHP_oxi!I95:M95),"ND")</f>
        <v>1.6313449660009114E-6</v>
      </c>
      <c r="J95" s="27">
        <f>IFERROR(SUMPRODUCT(0.001*C95:G95-I95*DeltaP_agua_LHP_oxi!I95:M95,0.001*C95:G95-I95*DeltaP_agua_LHP_oxi!I95:M95),"ND")</f>
        <v>1.2149817909843559E-6</v>
      </c>
      <c r="K95" s="25">
        <f>I95/'Dados teoricos e resumo geral'!$E$2 - 1</f>
        <v>-5.3030146861954286E-2</v>
      </c>
      <c r="L95" s="25">
        <f t="shared" si="0"/>
        <v>0.11513563219751322</v>
      </c>
    </row>
    <row r="96" spans="1:12">
      <c r="A96" s="1" t="str">
        <f>'A3-999-92-16-7565-0-0'!A96</f>
        <v>092</v>
      </c>
      <c r="B96" s="4">
        <v>72</v>
      </c>
      <c r="C96" s="4"/>
      <c r="D96" s="4"/>
      <c r="E96" s="4"/>
      <c r="F96" s="4"/>
      <c r="G96" s="4"/>
      <c r="H96" s="4"/>
      <c r="I96" s="28" t="str">
        <f>IFERROR(0.001*SUMPRODUCT(C96:G96,DeltaP_agua_LHP_oxi!I96:M96)/SUMSQ(DeltaP_agua_LHP_oxi!I96:M96),"ND")</f>
        <v>ND</v>
      </c>
      <c r="J96" s="27" t="str">
        <f>IFERROR(SUMPRODUCT(0.001*C96:G96-I96*DeltaP_agua_LHP_oxi!I96:M96,0.001*C96:G96-I96*DeltaP_agua_LHP_oxi!I96:M96),"ND")</f>
        <v>ND</v>
      </c>
      <c r="K96" s="25" t="e">
        <f>I96/'Dados teoricos e resumo geral'!$E$2 - 1</f>
        <v>#VALUE!</v>
      </c>
      <c r="L96" s="25" t="e">
        <f t="shared" si="0"/>
        <v>#VALUE!</v>
      </c>
    </row>
    <row r="97" spans="1:12">
      <c r="A97" s="1" t="str">
        <f>'A3-999-92-16-7565-0-0'!A97</f>
        <v>093</v>
      </c>
      <c r="B97" s="4">
        <v>73</v>
      </c>
      <c r="C97" s="4"/>
      <c r="D97" s="4"/>
      <c r="E97" s="4"/>
      <c r="F97" s="4"/>
      <c r="G97" s="4"/>
      <c r="H97" s="4"/>
      <c r="I97" s="28" t="str">
        <f>IFERROR(0.001*SUMPRODUCT(C97:G97,DeltaP_agua_LHP_oxi!I97:M97)/SUMSQ(DeltaP_agua_LHP_oxi!I97:M97),"ND")</f>
        <v>ND</v>
      </c>
      <c r="J97" s="27" t="str">
        <f>IFERROR(SUMPRODUCT(0.001*C97:G97-I97*DeltaP_agua_LHP_oxi!I97:M97,0.001*C97:G97-I97*DeltaP_agua_LHP_oxi!I97:M97),"ND")</f>
        <v>ND</v>
      </c>
      <c r="K97" s="25" t="e">
        <f>I97/'Dados teoricos e resumo geral'!$E$2 - 1</f>
        <v>#VALUE!</v>
      </c>
      <c r="L97" s="25" t="e">
        <f t="shared" si="0"/>
        <v>#VALUE!</v>
      </c>
    </row>
    <row r="98" spans="1:12">
      <c r="A98" s="1" t="str">
        <f>'A3-999-92-16-7565-0-0'!A98</f>
        <v>094</v>
      </c>
      <c r="B98" s="4">
        <v>74</v>
      </c>
      <c r="C98" s="4"/>
      <c r="D98" s="4"/>
      <c r="E98" s="4"/>
      <c r="F98" s="4"/>
      <c r="G98" s="4"/>
      <c r="H98" s="4"/>
      <c r="I98" s="28" t="str">
        <f>IFERROR(0.001*SUMPRODUCT(C98:G98,DeltaP_agua_LHP_oxi!I98:M98)/SUMSQ(DeltaP_agua_LHP_oxi!I98:M98),"ND")</f>
        <v>ND</v>
      </c>
      <c r="J98" s="27" t="str">
        <f>IFERROR(SUMPRODUCT(0.001*C98:G98-I98*DeltaP_agua_LHP_oxi!I98:M98,0.001*C98:G98-I98*DeltaP_agua_LHP_oxi!I98:M98),"ND")</f>
        <v>ND</v>
      </c>
      <c r="K98" s="25" t="e">
        <f>I98/'Dados teoricos e resumo geral'!$E$2 - 1</f>
        <v>#VALUE!</v>
      </c>
      <c r="L98" s="25" t="e">
        <f t="shared" si="0"/>
        <v>#VALUE!</v>
      </c>
    </row>
    <row r="99" spans="1:12">
      <c r="A99" s="1" t="str">
        <f>'A3-999-92-16-7565-0-0'!A99</f>
        <v>095</v>
      </c>
      <c r="B99" s="4">
        <v>75</v>
      </c>
      <c r="C99" s="4">
        <v>60.477414830000001</v>
      </c>
      <c r="D99" s="4">
        <v>66.203806020000002</v>
      </c>
      <c r="E99" s="4">
        <v>77.024008260000002</v>
      </c>
      <c r="F99" s="4">
        <v>86.745541189999997</v>
      </c>
      <c r="G99" s="4">
        <v>95.784560929999998</v>
      </c>
      <c r="H99" s="4"/>
      <c r="I99" s="28">
        <f>IFERROR(0.001*SUMPRODUCT(C99:G99,DeltaP_agua_LHP_oxi!I99:M99)/SUMSQ(DeltaP_agua_LHP_oxi!I99:M99),"ND")</f>
        <v>1.5812528696897195E-6</v>
      </c>
      <c r="J99" s="27">
        <f>IFERROR(SUMPRODUCT(0.001*C99:G99-I99*DeltaP_agua_LHP_oxi!I99:M99,0.001*C99:G99-I99*DeltaP_agua_LHP_oxi!I99:M99),"ND")</f>
        <v>2.2461213020536963E-6</v>
      </c>
      <c r="K99" s="25">
        <f>I99/'Dados teoricos e resumo geral'!$E$2 - 1</f>
        <v>-8.2107813496418713E-2</v>
      </c>
      <c r="L99" s="25">
        <f t="shared" si="0"/>
        <v>0.18690689855450726</v>
      </c>
    </row>
    <row r="100" spans="1:12">
      <c r="A100" s="1" t="str">
        <f>'A3-999-92-16-7565-0-0'!A100</f>
        <v>096</v>
      </c>
      <c r="B100" s="4">
        <v>76</v>
      </c>
      <c r="C100" s="4"/>
      <c r="D100" s="4"/>
      <c r="E100" s="4"/>
      <c r="F100" s="4"/>
      <c r="G100" s="4"/>
      <c r="H100" s="4"/>
      <c r="I100" s="28" t="str">
        <f>IFERROR(0.001*SUMPRODUCT(C100:G100,DeltaP_agua_LHP_oxi!I100:M100)/SUMSQ(DeltaP_agua_LHP_oxi!I100:M100),"ND")</f>
        <v>ND</v>
      </c>
      <c r="J100" s="27" t="str">
        <f>IFERROR(SUMPRODUCT(0.001*C100:G100-I100*DeltaP_agua_LHP_oxi!I100:M100,0.001*C100:G100-I100*DeltaP_agua_LHP_oxi!I100:M100),"ND")</f>
        <v>ND</v>
      </c>
      <c r="K100" s="25" t="e">
        <f>I100/'Dados teoricos e resumo geral'!$E$2 - 1</f>
        <v>#VALUE!</v>
      </c>
      <c r="L100" s="25" t="e">
        <f t="shared" si="0"/>
        <v>#VALUE!</v>
      </c>
    </row>
    <row r="101" spans="1:12">
      <c r="A101" s="1" t="str">
        <f>'A3-999-92-16-7565-0-0'!A101</f>
        <v>097</v>
      </c>
      <c r="B101" s="4">
        <v>77</v>
      </c>
      <c r="C101" s="4">
        <v>57.447763899999998</v>
      </c>
      <c r="D101" s="4">
        <v>67.069430749999995</v>
      </c>
      <c r="E101" s="4">
        <v>78.106033240000002</v>
      </c>
      <c r="F101" s="4">
        <v>87.64443086</v>
      </c>
      <c r="G101" s="4">
        <v>95.934383800000006</v>
      </c>
      <c r="H101" s="4"/>
      <c r="I101" s="28">
        <f>IFERROR(0.001*SUMPRODUCT(C101:G101,DeltaP_agua_LHP_oxi!I101:M101)/SUMSQ(DeltaP_agua_LHP_oxi!I101:M101),"ND")</f>
        <v>1.5836747162287899E-6</v>
      </c>
      <c r="J101" s="27">
        <f>IFERROR(SUMPRODUCT(0.001*C101:G101-I101*DeltaP_agua_LHP_oxi!I101:M101,0.001*C101:G101-I101*DeltaP_agua_LHP_oxi!I101:M101),"ND")</f>
        <v>3.4874542604637688E-7</v>
      </c>
      <c r="K101" s="25">
        <f>I101/'Dados teoricos e resumo geral'!$E$2 - 1</f>
        <v>-8.0701970030307102E-2</v>
      </c>
      <c r="L101" s="25">
        <f t="shared" si="0"/>
        <v>0.18327950158374251</v>
      </c>
    </row>
    <row r="102" spans="1:12">
      <c r="A102" s="1" t="str">
        <f>'A3-999-92-16-7565-0-0'!A102</f>
        <v>098</v>
      </c>
      <c r="B102" s="4">
        <v>78</v>
      </c>
      <c r="C102" s="4">
        <v>57.630875459999999</v>
      </c>
      <c r="D102" s="4">
        <v>68.301254839999999</v>
      </c>
      <c r="E102" s="4">
        <v>78.322433480000001</v>
      </c>
      <c r="F102" s="4">
        <v>88.160476829999993</v>
      </c>
      <c r="G102" s="4">
        <v>97.748831240000001</v>
      </c>
      <c r="H102" s="4"/>
      <c r="I102" s="28">
        <f>IFERROR(0.001*SUMPRODUCT(C102:G102,DeltaP_agua_LHP_oxi!I102:M102)/SUMSQ(DeltaP_agua_LHP_oxi!I102:M102),"ND")</f>
        <v>1.6307923151724473E-6</v>
      </c>
      <c r="J102" s="27">
        <f>IFERROR(SUMPRODUCT(0.001*C102:G102-I102*DeltaP_agua_LHP_oxi!I102:M102,0.001*C102:G102-I102*DeltaP_agua_LHP_oxi!I102:M102),"ND")</f>
        <v>3.3343050624718426E-6</v>
      </c>
      <c r="K102" s="25">
        <f>I102/'Dados teoricos e resumo geral'!$E$2 - 1</f>
        <v>-5.3350951893860077E-2</v>
      </c>
      <c r="L102" s="25">
        <f t="shared" si="0"/>
        <v>0.11589156543234314</v>
      </c>
    </row>
    <row r="103" spans="1:12">
      <c r="A103" s="1" t="str">
        <f>'A3-999-92-16-7565-0-0'!A103</f>
        <v>099</v>
      </c>
      <c r="B103" s="4">
        <v>79</v>
      </c>
      <c r="C103" s="4">
        <v>61.3929726</v>
      </c>
      <c r="D103" s="4">
        <v>66.986185269999993</v>
      </c>
      <c r="E103" s="4">
        <v>76.574539680000001</v>
      </c>
      <c r="F103" s="4">
        <v>87.44467496</v>
      </c>
      <c r="G103" s="4">
        <v>98.398055720000002</v>
      </c>
      <c r="H103" s="4"/>
      <c r="I103" s="28">
        <f>IFERROR(0.001*SUMPRODUCT(C103:G103,DeltaP_agua_LHP_oxi!I103:M103)/SUMSQ(DeltaP_agua_LHP_oxi!I103:M103),"ND")</f>
        <v>1.6130926496565807E-6</v>
      </c>
      <c r="J103" s="27">
        <f>IFERROR(SUMPRODUCT(0.001*C103:G103-I103*DeltaP_agua_LHP_oxi!I103:M103,0.001*C103:G103-I103*DeltaP_agua_LHP_oxi!I103:M103),"ND")</f>
        <v>1.5824918397005329E-6</v>
      </c>
      <c r="K103" s="25">
        <f>I103/'Dados teoricos e resumo geral'!$E$2 - 1</f>
        <v>-6.3625326721669095E-2</v>
      </c>
      <c r="L103" s="25">
        <f t="shared" si="0"/>
        <v>0.1405141634209941</v>
      </c>
    </row>
    <row r="104" spans="1:12">
      <c r="A104" s="1" t="str">
        <f>'A3-999-92-16-7565-0-0'!A104</f>
        <v>100</v>
      </c>
      <c r="B104" s="4">
        <v>80</v>
      </c>
      <c r="C104" s="4">
        <v>62.25859732</v>
      </c>
      <c r="D104" s="4">
        <v>67.185941170000007</v>
      </c>
      <c r="E104" s="4">
        <v>77.290341549999994</v>
      </c>
      <c r="F104" s="4">
        <v>87.211630369999995</v>
      </c>
      <c r="G104" s="4">
        <v>96.983096329999995</v>
      </c>
      <c r="H104" s="4"/>
      <c r="I104" s="28">
        <f>IFERROR(0.001*SUMPRODUCT(C104:G104,DeltaP_agua_LHP_oxi!I104:M104)/SUMSQ(DeltaP_agua_LHP_oxi!I104:M104),"ND")</f>
        <v>1.5669671611338486E-6</v>
      </c>
      <c r="J104" s="27">
        <f>IFERROR(SUMPRODUCT(0.001*C104:G104-I104*DeltaP_agua_LHP_oxi!I104:M104,0.001*C104:G104-I104*DeltaP_agua_LHP_oxi!I104:M104),"ND")</f>
        <v>1.0582859481246017E-6</v>
      </c>
      <c r="K104" s="25">
        <f>I104/'Dados teoricos e resumo geral'!$E$2 - 1</f>
        <v>-9.0400440509753044E-2</v>
      </c>
      <c r="L104" s="25">
        <f t="shared" si="0"/>
        <v>0.20864710818860033</v>
      </c>
    </row>
    <row r="105" spans="1:12">
      <c r="A105" s="1" t="str">
        <f>'A3-999-92-16-7565-0-0'!A105</f>
        <v>101</v>
      </c>
      <c r="B105" s="4">
        <v>81</v>
      </c>
      <c r="C105" s="4">
        <v>56.682029</v>
      </c>
      <c r="D105" s="4">
        <v>68.501010739999998</v>
      </c>
      <c r="E105" s="4">
        <v>77.340274590000007</v>
      </c>
      <c r="F105" s="4">
        <v>87.877499200000003</v>
      </c>
      <c r="G105" s="4">
        <v>97.76547558</v>
      </c>
      <c r="H105" s="4"/>
      <c r="I105" s="28">
        <f>IFERROR(0.001*SUMPRODUCT(C105:G105,DeltaP_agua_LHP_oxi!I105:M105)/SUMSQ(DeltaP_agua_LHP_oxi!I105:M105),"ND")</f>
        <v>1.5705498279936597E-6</v>
      </c>
      <c r="J105" s="27">
        <f>IFERROR(SUMPRODUCT(0.001*C105:G105-I105*DeltaP_agua_LHP_oxi!I105:M105,0.001*C105:G105-I105*DeltaP_agua_LHP_oxi!I105:M105),"ND")</f>
        <v>3.5353328786963303E-7</v>
      </c>
      <c r="K105" s="25">
        <f>I105/'Dados teoricos e resumo geral'!$E$2 - 1</f>
        <v>-8.8320759276914296E-2</v>
      </c>
      <c r="L105" s="25">
        <f t="shared" si="0"/>
        <v>0.20313917592459863</v>
      </c>
    </row>
    <row r="106" spans="1:12">
      <c r="A106" s="1" t="str">
        <f>'A3-999-92-16-7565-0-0'!A106</f>
        <v>102</v>
      </c>
      <c r="B106" s="4">
        <v>82</v>
      </c>
      <c r="C106" s="4">
        <v>55.94958278</v>
      </c>
      <c r="D106" s="4">
        <v>67.70198714</v>
      </c>
      <c r="E106" s="4">
        <v>78.505545029999993</v>
      </c>
      <c r="F106" s="4">
        <v>88.310299689999994</v>
      </c>
      <c r="G106" s="4">
        <v>96.683474349999997</v>
      </c>
      <c r="H106" s="4"/>
      <c r="I106" s="28">
        <f>IFERROR(0.001*SUMPRODUCT(C106:G106,DeltaP_agua_LHP_oxi!I106:M106)/SUMSQ(DeltaP_agua_LHP_oxi!I106:M106),"ND")</f>
        <v>1.5729336423549986E-6</v>
      </c>
      <c r="J106" s="27">
        <f>IFERROR(SUMPRODUCT(0.001*C106:G106-I106*DeltaP_agua_LHP_oxi!I106:M106,0.001*C106:G106-I106*DeltaP_agua_LHP_oxi!I106:M106),"ND")</f>
        <v>7.3489922477260108E-7</v>
      </c>
      <c r="K106" s="25">
        <f>I106/'Dados teoricos e resumo geral'!$E$2 - 1</f>
        <v>-8.6936992886167963E-2</v>
      </c>
      <c r="L106" s="25">
        <f t="shared" si="0"/>
        <v>0.1994951733223147</v>
      </c>
    </row>
    <row r="107" spans="1:12">
      <c r="A107" s="1" t="str">
        <f>'A3-999-92-16-7565-0-0'!A107</f>
        <v>103</v>
      </c>
      <c r="B107" s="4">
        <v>83</v>
      </c>
      <c r="C107" s="4"/>
      <c r="D107" s="4"/>
      <c r="E107" s="4"/>
      <c r="F107" s="4"/>
      <c r="G107" s="4"/>
      <c r="H107" s="4"/>
      <c r="I107" s="28" t="str">
        <f>IFERROR(0.001*SUMPRODUCT(C107:G107,DeltaP_agua_LHP_oxi!I107:M107)/SUMSQ(DeltaP_agua_LHP_oxi!I107:M107),"ND")</f>
        <v>ND</v>
      </c>
      <c r="J107" s="27" t="str">
        <f>IFERROR(SUMPRODUCT(0.001*C107:G107-I107*DeltaP_agua_LHP_oxi!I107:M107,0.001*C107:G107-I107*DeltaP_agua_LHP_oxi!I107:M107),"ND")</f>
        <v>ND</v>
      </c>
      <c r="K107" s="25" t="e">
        <f>I107/'Dados teoricos e resumo geral'!$E$2 - 1</f>
        <v>#VALUE!</v>
      </c>
      <c r="L107" s="25" t="e">
        <f t="shared" si="0"/>
        <v>#VALUE!</v>
      </c>
    </row>
    <row r="108" spans="1:12">
      <c r="A108" s="1" t="str">
        <f>'A3-999-92-16-7565-0-0'!A108</f>
        <v>104</v>
      </c>
      <c r="B108" s="4">
        <v>84</v>
      </c>
      <c r="C108" s="4">
        <v>57.680832240000001</v>
      </c>
      <c r="D108" s="4">
        <v>68.650833599999999</v>
      </c>
      <c r="E108" s="4">
        <v>78.488900689999994</v>
      </c>
      <c r="F108" s="4">
        <v>86.995230120000002</v>
      </c>
      <c r="G108" s="4">
        <v>95.451626520000005</v>
      </c>
      <c r="H108" s="4"/>
      <c r="I108" s="28">
        <f>IFERROR(0.001*SUMPRODUCT(C108:G108,DeltaP_agua_LHP_oxi!I108:M108)/SUMSQ(DeltaP_agua_LHP_oxi!I108:M108),"ND")</f>
        <v>1.5479934990076617E-6</v>
      </c>
      <c r="J108" s="27">
        <f>IFERROR(SUMPRODUCT(0.001*C108:G108-I108*DeltaP_agua_LHP_oxi!I108:M108,0.001*C108:G108-I108*DeltaP_agua_LHP_oxi!I108:M108),"ND")</f>
        <v>5.6832715931798323E-7</v>
      </c>
      <c r="K108" s="25">
        <f>I108/'Dados teoricos e resumo geral'!$E$2 - 1</f>
        <v>-0.10141435014357603</v>
      </c>
      <c r="L108" s="25">
        <f t="shared" si="0"/>
        <v>0.23845731445907625</v>
      </c>
    </row>
    <row r="109" spans="1:12">
      <c r="A109" s="1" t="str">
        <f>'A3-999-92-16-7565-0-0'!A109</f>
        <v>105</v>
      </c>
      <c r="B109" s="4">
        <v>85</v>
      </c>
      <c r="C109" s="4">
        <v>56.66538465</v>
      </c>
      <c r="D109" s="4">
        <v>66.952896580000001</v>
      </c>
      <c r="E109" s="4">
        <v>78.52218938</v>
      </c>
      <c r="F109" s="4">
        <v>87.428030620000001</v>
      </c>
      <c r="G109" s="4">
        <v>97.449209260000003</v>
      </c>
      <c r="H109" s="4"/>
      <c r="I109" s="28">
        <f>IFERROR(0.001*SUMPRODUCT(C109:G109,DeltaP_agua_LHP_oxi!I109:M109)/SUMSQ(DeltaP_agua_LHP_oxi!I109:M109),"ND")</f>
        <v>1.5744639721300766E-6</v>
      </c>
      <c r="J109" s="27">
        <f>IFERROR(SUMPRODUCT(0.001*C109:G109-I109*DeltaP_agua_LHP_oxi!I109:M109,0.001*C109:G109-I109*DeltaP_agua_LHP_oxi!I109:M109),"ND")</f>
        <v>2.6302057000388855E-7</v>
      </c>
      <c r="K109" s="25">
        <f>I109/'Dados teoricos e resumo geral'!$E$2 - 1</f>
        <v>-8.6048660747619077E-2</v>
      </c>
      <c r="L109" s="25">
        <f t="shared" si="0"/>
        <v>0.1971645628706391</v>
      </c>
    </row>
    <row r="110" spans="1:12">
      <c r="A110" s="1" t="str">
        <f>'A3-999-92-16-7565-0-0'!A110</f>
        <v>106</v>
      </c>
      <c r="B110" s="4">
        <v>86</v>
      </c>
      <c r="C110" s="4">
        <v>59.045834839999998</v>
      </c>
      <c r="D110" s="4">
        <v>67.801876960000001</v>
      </c>
      <c r="E110" s="4">
        <v>78.139321929999994</v>
      </c>
      <c r="F110" s="4">
        <v>86.445895460000003</v>
      </c>
      <c r="G110" s="4">
        <v>96.483718460000006</v>
      </c>
      <c r="H110" s="4"/>
      <c r="I110" s="28">
        <f>IFERROR(0.001*SUMPRODUCT(C110:G110,DeltaP_agua_LHP_oxi!I110:M110)/SUMSQ(DeltaP_agua_LHP_oxi!I110:M110),"ND")</f>
        <v>1.5918310200036931E-6</v>
      </c>
      <c r="J110" s="27">
        <f>IFERROR(SUMPRODUCT(0.001*C110:G110-I110*DeltaP_agua_LHP_oxi!I110:M110,0.001*C110:G110-I110*DeltaP_agua_LHP_oxi!I110:M110),"ND")</f>
        <v>8.6529522675492938E-7</v>
      </c>
      <c r="K110" s="25">
        <f>I110/'Dados teoricos e resumo geral'!$E$2 - 1</f>
        <v>-7.5967365180418467E-2</v>
      </c>
      <c r="L110" s="25">
        <f t="shared" si="0"/>
        <v>0.17118467326852871</v>
      </c>
    </row>
    <row r="111" spans="1:12">
      <c r="A111" s="1" t="str">
        <f>'A3-999-92-16-7565-0-0'!A111</f>
        <v>107</v>
      </c>
      <c r="B111" s="4">
        <v>87</v>
      </c>
      <c r="C111" s="4">
        <v>57.56429807</v>
      </c>
      <c r="D111" s="4">
        <v>66.85300676</v>
      </c>
      <c r="E111" s="4">
        <v>75.475870360000002</v>
      </c>
      <c r="F111" s="4">
        <v>88.17712118</v>
      </c>
      <c r="G111" s="4">
        <v>97.116274849999996</v>
      </c>
      <c r="H111" s="4"/>
      <c r="I111" s="28">
        <f>IFERROR(0.001*SUMPRODUCT(C111:G111,DeltaP_agua_LHP_oxi!I111:M111)/SUMSQ(DeltaP_agua_LHP_oxi!I111:M111),"ND")</f>
        <v>1.5818085452462321E-6</v>
      </c>
      <c r="J111" s="27">
        <f>IFERROR(SUMPRODUCT(0.001*C111:G111-I111*DeltaP_agua_LHP_oxi!I111:M111,0.001*C111:G111-I111*DeltaP_agua_LHP_oxi!I111:M111),"ND")</f>
        <v>7.1675359007141023E-7</v>
      </c>
      <c r="K111" s="25">
        <f>I111/'Dados teoricos e resumo geral'!$E$2 - 1</f>
        <v>-8.1785252657902152E-2</v>
      </c>
      <c r="L111" s="25">
        <f t="shared" si="0"/>
        <v>0.18607314492624538</v>
      </c>
    </row>
    <row r="112" spans="1:12">
      <c r="A112" s="1" t="str">
        <f>'A3-999-92-16-7565-0-0'!A112</f>
        <v>108</v>
      </c>
      <c r="B112" s="4">
        <v>88</v>
      </c>
      <c r="C112" s="4">
        <v>57.91387683</v>
      </c>
      <c r="D112" s="4">
        <v>69.333346770000006</v>
      </c>
      <c r="E112" s="4">
        <v>77.723142039999999</v>
      </c>
      <c r="F112" s="4">
        <v>88.193765519999999</v>
      </c>
      <c r="G112" s="4">
        <v>96.783340429999996</v>
      </c>
      <c r="H112" s="4"/>
      <c r="I112" s="28">
        <f>IFERROR(0.001*SUMPRODUCT(C112:G112,DeltaP_agua_LHP_oxi!I112:M112)/SUMSQ(DeltaP_agua_LHP_oxi!I112:M112),"ND")</f>
        <v>1.5721860837766379E-6</v>
      </c>
      <c r="J112" s="27">
        <f>IFERROR(SUMPRODUCT(0.001*C112:G112-I112*DeltaP_agua_LHP_oxi!I112:M112,0.001*C112:G112-I112*DeltaP_agua_LHP_oxi!I112:M112),"ND")</f>
        <v>1.0854769128814226E-6</v>
      </c>
      <c r="K112" s="25">
        <f>I112/'Dados teoricos e resumo geral'!$E$2 - 1</f>
        <v>-8.7370938772486251E-2</v>
      </c>
      <c r="L112" s="25">
        <f t="shared" si="0"/>
        <v>0.20063614015820952</v>
      </c>
    </row>
    <row r="113" spans="1:12">
      <c r="A113" s="1" t="str">
        <f>'A3-999-92-16-7565-0-0'!A113</f>
        <v>109</v>
      </c>
      <c r="B113" s="4">
        <v>89</v>
      </c>
      <c r="C113" s="4">
        <v>60.66052638</v>
      </c>
      <c r="D113" s="4">
        <v>67.369052719999999</v>
      </c>
      <c r="E113" s="4">
        <v>78.106033240000002</v>
      </c>
      <c r="F113" s="4">
        <v>86.029739320000004</v>
      </c>
      <c r="G113" s="4">
        <v>96.883230249999997</v>
      </c>
      <c r="H113" s="4"/>
      <c r="I113" s="28">
        <f>IFERROR(0.001*SUMPRODUCT(C113:G113,DeltaP_agua_LHP_oxi!I113:M113)/SUMSQ(DeltaP_agua_LHP_oxi!I113:M113),"ND")</f>
        <v>1.5719921274306956E-6</v>
      </c>
      <c r="J113" s="27">
        <f>IFERROR(SUMPRODUCT(0.001*C113:G113-I113*DeltaP_agua_LHP_oxi!I113:M113,0.001*C113:G113-I113*DeltaP_agua_LHP_oxi!I113:M113),"ND")</f>
        <v>3.8239308698134923E-7</v>
      </c>
      <c r="K113" s="25">
        <f>I113/'Dados teoricos e resumo geral'!$E$2 - 1</f>
        <v>-8.748352735200815E-2</v>
      </c>
      <c r="L113" s="25">
        <f t="shared" si="0"/>
        <v>0.200932433454585</v>
      </c>
    </row>
    <row r="114" spans="1:12">
      <c r="A114" s="1" t="str">
        <f>'A3-999-92-16-7565-0-0'!A114</f>
        <v>110</v>
      </c>
      <c r="B114" s="4">
        <v>90</v>
      </c>
      <c r="C114" s="4">
        <v>56.432340060000001</v>
      </c>
      <c r="D114" s="4">
        <v>66.470139309999993</v>
      </c>
      <c r="E114" s="4">
        <v>77.440164409999994</v>
      </c>
      <c r="F114" s="4">
        <v>87.477987400000004</v>
      </c>
      <c r="G114" s="4">
        <v>96.766696089999996</v>
      </c>
      <c r="H114" s="4"/>
      <c r="I114" s="28">
        <f>IFERROR(0.001*SUMPRODUCT(C114:G114,DeltaP_agua_LHP_oxi!I114:M114)/SUMSQ(DeltaP_agua_LHP_oxi!I114:M114),"ND")</f>
        <v>1.5718780376077497E-6</v>
      </c>
      <c r="J114" s="27">
        <f>IFERROR(SUMPRODUCT(0.001*C114:G114-I114*DeltaP_agua_LHP_oxi!I114:M114,0.001*C114:G114-I114*DeltaP_agua_LHP_oxi!I114:M114),"ND")</f>
        <v>1.5495029463413085E-7</v>
      </c>
      <c r="K114" s="25">
        <f>I114/'Dados teoricos e resumo geral'!$E$2 - 1</f>
        <v>-8.7549754682910708E-2</v>
      </c>
      <c r="L114" s="25">
        <f t="shared" si="0"/>
        <v>0.20110677158743728</v>
      </c>
    </row>
    <row r="115" spans="1:12">
      <c r="A115" s="1" t="str">
        <f>'A3-999-92-16-7565-0-0'!A115</f>
        <v>111</v>
      </c>
      <c r="B115" s="4">
        <v>91</v>
      </c>
      <c r="C115" s="4">
        <v>57.431119559999999</v>
      </c>
      <c r="D115" s="4">
        <v>66.220450369999995</v>
      </c>
      <c r="E115" s="4">
        <v>78.339077829999994</v>
      </c>
      <c r="F115" s="4">
        <v>87.844186759999999</v>
      </c>
      <c r="G115" s="4">
        <v>97.116274849999996</v>
      </c>
      <c r="H115" s="4"/>
      <c r="I115" s="28">
        <f>IFERROR(0.001*SUMPRODUCT(C115:G115,DeltaP_agua_LHP_oxi!I115:M115)/SUMSQ(DeltaP_agua_LHP_oxi!I115:M115),"ND")</f>
        <v>1.6086714680475137E-6</v>
      </c>
      <c r="J115" s="27">
        <f>IFERROR(SUMPRODUCT(0.001*C115:G115-I115*DeltaP_agua_LHP_oxi!I115:M115,0.001*C115:G115-I115*DeltaP_agua_LHP_oxi!I115:M115),"ND")</f>
        <v>1.4039405243720827E-7</v>
      </c>
      <c r="K115" s="25">
        <f>I115/'Dados teoricos e resumo geral'!$E$2 - 1</f>
        <v>-6.6191752453988673E-2</v>
      </c>
      <c r="L115" s="25">
        <f t="shared" si="0"/>
        <v>0.14679182731407026</v>
      </c>
    </row>
    <row r="116" spans="1:12">
      <c r="A116" s="1" t="str">
        <f>'A3-999-92-16-7565-0-0'!A116</f>
        <v>112</v>
      </c>
      <c r="B116" s="4">
        <v>92</v>
      </c>
      <c r="C116" s="4">
        <v>60.161148509999997</v>
      </c>
      <c r="D116" s="4">
        <v>68.251321799999999</v>
      </c>
      <c r="E116" s="4">
        <v>78.02278776</v>
      </c>
      <c r="F116" s="4">
        <v>88.14383248</v>
      </c>
      <c r="G116" s="4">
        <v>97.565719680000001</v>
      </c>
      <c r="H116" s="4"/>
      <c r="I116" s="28">
        <f>IFERROR(0.001*SUMPRODUCT(C116:G116,DeltaP_agua_LHP_oxi!I116:M116)/SUMSQ(DeltaP_agua_LHP_oxi!I116:M116),"ND")</f>
        <v>1.5977881594187724E-6</v>
      </c>
      <c r="J116" s="27">
        <f>IFERROR(SUMPRODUCT(0.001*C116:G116-I116*DeltaP_agua_LHP_oxi!I116:M116,0.001*C116:G116-I116*DeltaP_agua_LHP_oxi!I116:M116),"ND")</f>
        <v>7.3286270669982363E-7</v>
      </c>
      <c r="K116" s="25">
        <f>I116/'Dados teoricos e resumo geral'!$E$2 - 1</f>
        <v>-7.2509340326944782E-2</v>
      </c>
      <c r="L116" s="25">
        <f t="shared" si="0"/>
        <v>0.16246774280451004</v>
      </c>
    </row>
    <row r="117" spans="1:12">
      <c r="A117" s="1" t="str">
        <f>'A3-999-92-16-7565-0-0'!A117</f>
        <v>113</v>
      </c>
      <c r="B117" s="4">
        <v>93</v>
      </c>
      <c r="C117" s="4">
        <v>59.961392609999997</v>
      </c>
      <c r="D117" s="4">
        <v>67.069430749999995</v>
      </c>
      <c r="E117" s="4">
        <v>76.624496460000003</v>
      </c>
      <c r="F117" s="4">
        <v>89.625369250000006</v>
      </c>
      <c r="G117" s="4">
        <v>97.132919189999996</v>
      </c>
      <c r="H117" s="4"/>
      <c r="I117" s="28">
        <f>IFERROR(0.001*SUMPRODUCT(C117:G117,DeltaP_agua_LHP_oxi!I117:M117)/SUMSQ(DeltaP_agua_LHP_oxi!I117:M117),"ND")</f>
        <v>1.6146704419786335E-6</v>
      </c>
      <c r="J117" s="27">
        <f>IFERROR(SUMPRODUCT(0.001*C117:G117-I117*DeltaP_agua_LHP_oxi!I117:M117,0.001*C117:G117-I117*DeltaP_agua_LHP_oxi!I117:M117),"ND")</f>
        <v>3.6266589607524318E-5</v>
      </c>
      <c r="K117" s="25">
        <f>I117/'Dados teoricos e resumo geral'!$E$2 - 1</f>
        <v>-6.2709443328128223E-2</v>
      </c>
      <c r="L117" s="25">
        <f t="shared" si="0"/>
        <v>0.13828632144664654</v>
      </c>
    </row>
    <row r="118" spans="1:12">
      <c r="A118" s="1" t="str">
        <f>'A3-999-92-16-7565-0-0'!A118</f>
        <v>114</v>
      </c>
      <c r="B118" s="4">
        <v>94</v>
      </c>
      <c r="C118" s="4">
        <v>58.196854459999997</v>
      </c>
      <c r="D118" s="4">
        <v>69.849368990000002</v>
      </c>
      <c r="E118" s="4">
        <v>77.589987269999995</v>
      </c>
      <c r="F118" s="4">
        <v>87.744320680000001</v>
      </c>
      <c r="G118" s="4">
        <v>96.317251249999998</v>
      </c>
      <c r="H118" s="4"/>
      <c r="I118" s="28">
        <f>IFERROR(0.001*SUMPRODUCT(C118:G118,DeltaP_agua_LHP_oxi!I118:M118)/SUMSQ(DeltaP_agua_LHP_oxi!I118:M118),"ND")</f>
        <v>1.5998372256556162E-6</v>
      </c>
      <c r="J118" s="27">
        <f>IFERROR(SUMPRODUCT(0.001*C118:G118-I118*DeltaP_agua_LHP_oxi!I118:M118,0.001*C118:G118-I118*DeltaP_agua_LHP_oxi!I118:M118),"ND")</f>
        <v>8.7178026302123061E-7</v>
      </c>
      <c r="K118" s="25">
        <f>I118/'Dados teoricos e resumo geral'!$E$2 - 1</f>
        <v>-7.1319889907925815E-2</v>
      </c>
      <c r="L118" s="25">
        <f t="shared" si="0"/>
        <v>0.15949188006898707</v>
      </c>
    </row>
    <row r="119" spans="1:12">
      <c r="A119" s="1" t="str">
        <f>'A3-999-92-16-7565-0-0'!A119</f>
        <v>115</v>
      </c>
      <c r="B119" s="4">
        <v>95</v>
      </c>
      <c r="C119" s="4">
        <v>59.245590739999997</v>
      </c>
      <c r="D119" s="4">
        <v>65.887515949999994</v>
      </c>
      <c r="E119" s="4">
        <v>76.907474089999994</v>
      </c>
      <c r="F119" s="4">
        <v>87.344808880000002</v>
      </c>
      <c r="G119" s="4">
        <v>96.650161920000002</v>
      </c>
      <c r="H119" s="4"/>
      <c r="I119" s="28">
        <f>IFERROR(0.001*SUMPRODUCT(C119:G119,DeltaP_agua_LHP_oxi!I119:M119)/SUMSQ(DeltaP_agua_LHP_oxi!I119:M119),"ND")</f>
        <v>1.5507465040831453E-6</v>
      </c>
      <c r="J119" s="27">
        <f>IFERROR(SUMPRODUCT(0.001*C119:G119-I119*DeltaP_agua_LHP_oxi!I119:M119,0.001*C119:G119-I119*DeltaP_agua_LHP_oxi!I119:M119),"ND")</f>
        <v>2.0505201620421761E-6</v>
      </c>
      <c r="K119" s="25">
        <f>I119/'Dados teoricos e resumo geral'!$E$2 - 1</f>
        <v>-9.9816274404629146E-2</v>
      </c>
      <c r="L119" s="25">
        <f t="shared" si="0"/>
        <v>0.23406400726422749</v>
      </c>
    </row>
    <row r="120" spans="1:12">
      <c r="A120" s="1" t="str">
        <f>'A3-999-92-16-7565-0-0'!A120</f>
        <v>116</v>
      </c>
      <c r="B120" s="4">
        <v>96</v>
      </c>
      <c r="C120" s="4">
        <v>58.013742909999998</v>
      </c>
      <c r="D120" s="4">
        <v>68.267966139999999</v>
      </c>
      <c r="E120" s="4">
        <v>76.607852120000004</v>
      </c>
      <c r="F120" s="4">
        <v>88.060610749999995</v>
      </c>
      <c r="G120" s="4">
        <v>96.616873229999996</v>
      </c>
      <c r="H120" s="4"/>
      <c r="I120" s="28">
        <f>IFERROR(0.001*SUMPRODUCT(C120:G120,DeltaP_agua_LHP_oxi!I120:M120)/SUMSQ(DeltaP_agua_LHP_oxi!I120:M120),"ND")</f>
        <v>1.5741723155387951E-6</v>
      </c>
      <c r="J120" s="27">
        <f>IFERROR(SUMPRODUCT(0.001*C120:G120-I120*DeltaP_agua_LHP_oxi!I120:M120,0.001*C120:G120-I120*DeltaP_agua_LHP_oxi!I120:M120),"ND")</f>
        <v>8.7613147513240099E-7</v>
      </c>
      <c r="K120" s="25">
        <f>I120/'Dados teoricos e resumo geral'!$E$2 - 1</f>
        <v>-8.6217962768447731E-2</v>
      </c>
      <c r="L120" s="25">
        <f t="shared" si="0"/>
        <v>0.19760821605620271</v>
      </c>
    </row>
    <row r="121" spans="1:12">
      <c r="A121" s="1" t="str">
        <f>'A3-999-92-16-7565-0-0'!A121</f>
        <v>117</v>
      </c>
      <c r="B121" s="4">
        <v>97</v>
      </c>
      <c r="C121" s="4">
        <v>58.047031599999997</v>
      </c>
      <c r="D121" s="4">
        <v>66.619962169999994</v>
      </c>
      <c r="E121" s="4">
        <v>76.574539680000001</v>
      </c>
      <c r="F121" s="4">
        <v>86.346029389999998</v>
      </c>
      <c r="G121" s="4">
        <v>96.267294469999996</v>
      </c>
      <c r="H121" s="4"/>
      <c r="I121" s="28">
        <f>IFERROR(0.001*SUMPRODUCT(C121:G121,DeltaP_agua_LHP_oxi!I121:M121)/SUMSQ(DeltaP_agua_LHP_oxi!I121:M121),"ND")</f>
        <v>1.5925065034589711E-6</v>
      </c>
      <c r="J121" s="27">
        <f>IFERROR(SUMPRODUCT(0.001*C121:G121-I121*DeltaP_agua_LHP_oxi!I121:M121,0.001*C121:G121-I121*DeltaP_agua_LHP_oxi!I121:M121),"ND")</f>
        <v>7.3110251290173696E-7</v>
      </c>
      <c r="K121" s="25">
        <f>I121/'Dados teoricos e resumo geral'!$E$2 - 1</f>
        <v>-7.5575257758767611E-2</v>
      </c>
      <c r="L121" s="25">
        <f t="shared" si="0"/>
        <v>0.17019133592663183</v>
      </c>
    </row>
    <row r="122" spans="1:12">
      <c r="A122" s="1" t="str">
        <f>'A3-999-92-16-7565-0-0'!A122</f>
        <v>118</v>
      </c>
      <c r="B122" s="4">
        <v>98</v>
      </c>
      <c r="C122" s="4"/>
      <c r="D122" s="4"/>
      <c r="E122" s="4"/>
      <c r="F122" s="4"/>
      <c r="G122" s="4"/>
      <c r="H122" s="4"/>
      <c r="I122" s="28" t="str">
        <f>IFERROR(0.001*SUMPRODUCT(C122:G122,DeltaP_agua_LHP_oxi!I122:M122)/SUMSQ(DeltaP_agua_LHP_oxi!I122:M122),"ND")</f>
        <v>ND</v>
      </c>
      <c r="J122" s="27" t="str">
        <f>IFERROR(SUMPRODUCT(0.001*C122:G122-I122*DeltaP_agua_LHP_oxi!I122:M122,0.001*C122:G122-I122*DeltaP_agua_LHP_oxi!I122:M122),"ND")</f>
        <v>ND</v>
      </c>
      <c r="K122" s="25" t="e">
        <f>I122/'Dados teoricos e resumo geral'!$E$2 - 1</f>
        <v>#VALUE!</v>
      </c>
      <c r="L122" s="25" t="e">
        <f t="shared" si="0"/>
        <v>#VALUE!</v>
      </c>
    </row>
    <row r="123" spans="1:12">
      <c r="A123" s="1" t="str">
        <f>'A3-999-92-16-7565-0-0'!A123</f>
        <v>119</v>
      </c>
      <c r="B123" s="4">
        <v>99</v>
      </c>
      <c r="C123" s="4">
        <v>59.761636709999998</v>
      </c>
      <c r="D123" s="4">
        <v>66.736496329999994</v>
      </c>
      <c r="E123" s="4">
        <v>77.12387434</v>
      </c>
      <c r="F123" s="4">
        <v>87.344808880000002</v>
      </c>
      <c r="G123" s="4">
        <v>96.417117329999996</v>
      </c>
      <c r="H123" s="4"/>
      <c r="I123" s="28">
        <f>IFERROR(0.001*SUMPRODUCT(C123:G123,DeltaP_agua_LHP_oxi!I123:M123)/SUMSQ(DeltaP_agua_LHP_oxi!I123:M123),"ND")</f>
        <v>1.5837650034448458E-6</v>
      </c>
      <c r="J123" s="27">
        <f>IFERROR(SUMPRODUCT(0.001*C123:G123-I123*DeltaP_agua_LHP_oxi!I123:M123,0.001*C123:G123-I123*DeltaP_agua_LHP_oxi!I123:M123),"ND")</f>
        <v>6.8414141589593387E-6</v>
      </c>
      <c r="K123" s="25">
        <f>I123/'Dados teoricos e resumo geral'!$E$2 - 1</f>
        <v>-8.0649559734808252E-2</v>
      </c>
      <c r="L123" s="25">
        <f t="shared" si="0"/>
        <v>0.18314459272218997</v>
      </c>
    </row>
    <row r="124" spans="1:12">
      <c r="A124" s="1" t="str">
        <f>'A3-999-92-16-7565-0-0'!A124</f>
        <v>120</v>
      </c>
      <c r="B124" s="4">
        <v>100</v>
      </c>
      <c r="C124" s="4">
        <v>57.447763899999998</v>
      </c>
      <c r="D124" s="4">
        <v>66.753140680000001</v>
      </c>
      <c r="E124" s="4">
        <v>77.12387434</v>
      </c>
      <c r="F124" s="4">
        <v>86.395962429999997</v>
      </c>
      <c r="G124" s="4">
        <v>95.568160689999999</v>
      </c>
      <c r="H124" s="4"/>
      <c r="I124" s="28">
        <f>IFERROR(0.001*SUMPRODUCT(C124:G124,DeltaP_agua_LHP_oxi!I124:M124)/SUMSQ(DeltaP_agua_LHP_oxi!I124:M124),"ND")</f>
        <v>1.5265384798633367E-6</v>
      </c>
      <c r="J124" s="27">
        <f>IFERROR(SUMPRODUCT(0.001*C124:G124-I124*DeltaP_agua_LHP_oxi!I124:M124,0.001*C124:G124-I124*DeltaP_agua_LHP_oxi!I124:M124),"ND")</f>
        <v>8.9212104060098587E-8</v>
      </c>
      <c r="K124" s="25">
        <f>I124/'Dados teoricos e resumo geral'!$E$2 - 1</f>
        <v>-0.11386864813180664</v>
      </c>
      <c r="L124" s="25">
        <f t="shared" si="0"/>
        <v>0.27351420972555895</v>
      </c>
    </row>
    <row r="125" spans="1:12">
      <c r="A125" s="1" t="str">
        <f>'A3-999-92-16-7565-0-0'!A125</f>
        <v>121</v>
      </c>
      <c r="B125" s="4">
        <v>101</v>
      </c>
      <c r="C125" s="4">
        <v>60.677194475025999</v>
      </c>
      <c r="D125" s="4">
        <v>68.118143284173996</v>
      </c>
      <c r="E125" s="4">
        <v>77.473453100789996</v>
      </c>
      <c r="F125" s="4">
        <v>86.978585777985998</v>
      </c>
      <c r="G125" s="4">
        <v>96.933163293204103</v>
      </c>
      <c r="H125" s="4"/>
      <c r="I125" s="28">
        <f>IFERROR(0.001*SUMPRODUCT(C125:G125,DeltaP_agua_LHP_oxi!I125:M125)/SUMSQ(DeltaP_agua_LHP_oxi!I125:M125),"ND")</f>
        <v>1.5985495537605976E-6</v>
      </c>
      <c r="J125" s="27">
        <f>IFERROR(SUMPRODUCT(0.001*C125:G125-I125*DeltaP_agua_LHP_oxi!I125:M125,0.001*C125:G125-I125*DeltaP_agua_LHP_oxi!I125:M125),"ND")</f>
        <v>3.0108283529641564E-7</v>
      </c>
      <c r="K125" s="25">
        <f>I125/'Dados teoricos e resumo geral'!$E$2 - 1</f>
        <v>-7.2067362999595042E-2</v>
      </c>
      <c r="L125" s="25">
        <f t="shared" si="0"/>
        <v>0.16136063220827124</v>
      </c>
    </row>
    <row r="126" spans="1:12">
      <c r="A126" s="1" t="str">
        <f>'A3-999-92-16-7565-0-0'!A126</f>
        <v>122</v>
      </c>
      <c r="B126" s="4">
        <v>102</v>
      </c>
      <c r="C126" s="4">
        <v>58.912656328137999</v>
      </c>
      <c r="D126" s="4">
        <v>67.136008132821999</v>
      </c>
      <c r="E126" s="4">
        <v>77.540054229779997</v>
      </c>
      <c r="F126" s="4">
        <v>88.909567388054001</v>
      </c>
      <c r="G126" s="4">
        <v>96.616873225725996</v>
      </c>
      <c r="H126" s="4"/>
      <c r="I126" s="28">
        <f>IFERROR(0.001*SUMPRODUCT(C126:G126,DeltaP_agua_LHP_oxi!I126:M126)/SUMSQ(DeltaP_agua_LHP_oxi!I126:M126),"ND")</f>
        <v>1.5665992217408915E-6</v>
      </c>
      <c r="J126" s="27">
        <f>IFERROR(SUMPRODUCT(0.001*C126:G126-I126*DeltaP_agua_LHP_oxi!I126:M126,0.001*C126:G126-I126*DeltaP_agua_LHP_oxi!I126:M126),"ND")</f>
        <v>9.8211321353203755E-7</v>
      </c>
      <c r="K126" s="25">
        <f>I126/'Dados teoricos e resumo geral'!$E$2 - 1</f>
        <v>-9.0614023485870221E-2</v>
      </c>
      <c r="L126" s="25">
        <f t="shared" si="0"/>
        <v>0.2092149127686096</v>
      </c>
    </row>
    <row r="127" spans="1:12">
      <c r="A127" s="1" t="str">
        <f>'A3-999-92-16-7565-0-0'!A127</f>
        <v>123</v>
      </c>
      <c r="B127" s="4">
        <v>103</v>
      </c>
      <c r="C127" s="4">
        <v>58.446567143797999</v>
      </c>
      <c r="D127" s="4">
        <v>66.769785026390096</v>
      </c>
      <c r="E127" s="4">
        <v>78.522189381132094</v>
      </c>
      <c r="F127" s="4">
        <v>88.426833857396005</v>
      </c>
      <c r="G127" s="4">
        <v>92.138974216951993</v>
      </c>
      <c r="H127" s="4"/>
      <c r="I127" s="28">
        <f>IFERROR(0.001*SUMPRODUCT(C127:G127,DeltaP_agua_LHP_oxi!I127:M127)/SUMSQ(DeltaP_agua_LHP_oxi!I127:M127),"ND")</f>
        <v>1.5666164871134606E-6</v>
      </c>
      <c r="J127" s="27">
        <f>IFERROR(SUMPRODUCT(0.001*C127:G127-I127*DeltaP_agua_LHP_oxi!I127:M127,0.001*C127:G127-I127*DeltaP_agua_LHP_oxi!I127:M127),"ND")</f>
        <v>8.9967642944910634E-6</v>
      </c>
      <c r="K127" s="25">
        <f>I127/'Dados teoricos e resumo geral'!$E$2 - 1</f>
        <v>-9.0604001211203045E-2</v>
      </c>
      <c r="L127" s="25">
        <f t="shared" si="0"/>
        <v>0.20918825987543088</v>
      </c>
    </row>
    <row r="128" spans="1:12">
      <c r="A128" s="1" t="str">
        <f>'A3-999-92-16-7565-0-0'!A128</f>
        <v>124</v>
      </c>
      <c r="B128" s="4">
        <v>104</v>
      </c>
      <c r="C128" s="4">
        <v>60.077903032705997</v>
      </c>
      <c r="D128" s="4">
        <v>67.036118311196006</v>
      </c>
      <c r="E128" s="4">
        <v>82.334219562314004</v>
      </c>
      <c r="F128" s="4">
        <v>87.561209130270001</v>
      </c>
      <c r="G128" s="4">
        <v>95.668026767010105</v>
      </c>
      <c r="H128" s="4"/>
      <c r="I128" s="28">
        <f>IFERROR(0.001*SUMPRODUCT(C128:G128,DeltaP_agua_LHP_oxi!I128:M128)/SUMSQ(DeltaP_agua_LHP_oxi!I128:M128),"ND")</f>
        <v>1.5651849724116423E-6</v>
      </c>
      <c r="J128" s="27">
        <f>IFERROR(SUMPRODUCT(0.001*C128:G128-I128*DeltaP_agua_LHP_oxi!I128:M128,0.001*C128:G128-I128*DeltaP_agua_LHP_oxi!I128:M128),"ND")</f>
        <v>2.9702945580460887E-7</v>
      </c>
      <c r="K128" s="25">
        <f>I128/'Dados teoricos e resumo geral'!$E$2 - 1</f>
        <v>-9.1434972768536404E-2</v>
      </c>
      <c r="L128" s="25">
        <f t="shared" si="0"/>
        <v>0.21140111314557464</v>
      </c>
    </row>
    <row r="129" spans="1:12">
      <c r="A129" s="1" t="str">
        <f>'A3-999-92-16-7565-0-0'!A129</f>
        <v>125</v>
      </c>
      <c r="B129" s="4">
        <v>105</v>
      </c>
      <c r="C129" s="4">
        <v>58.513144529069997</v>
      </c>
      <c r="D129" s="4">
        <v>67.185941171775994</v>
      </c>
      <c r="E129" s="4">
        <v>76.358139435176</v>
      </c>
      <c r="F129" s="4">
        <v>87.827542415075996</v>
      </c>
      <c r="G129" s="4">
        <v>97.582364030760004</v>
      </c>
      <c r="H129" s="4"/>
      <c r="I129" s="28">
        <f>IFERROR(0.001*SUMPRODUCT(C129:G129,DeltaP_agua_LHP_oxi!I129:M129)/SUMSQ(DeltaP_agua_LHP_oxi!I129:M129),"ND")</f>
        <v>1.5884117338378501E-6</v>
      </c>
      <c r="J129" s="27">
        <f>IFERROR(SUMPRODUCT(0.001*C129:G129-I129*DeltaP_agua_LHP_oxi!I129:M129,0.001*C129:G129-I129*DeltaP_agua_LHP_oxi!I129:M129),"ND")</f>
        <v>2.6620265637029486E-5</v>
      </c>
      <c r="K129" s="25">
        <f>I129/'Dados teoricos e resumo geral'!$E$2 - 1</f>
        <v>-7.795220651427992E-2</v>
      </c>
      <c r="L129" s="25">
        <f t="shared" si="0"/>
        <v>0.17623238945301134</v>
      </c>
    </row>
    <row r="130" spans="1:12">
      <c r="A130" s="1" t="str">
        <f>'A3-999-92-16-7565-0-0'!A130</f>
        <v>126</v>
      </c>
      <c r="B130" s="4">
        <v>106</v>
      </c>
      <c r="C130" s="4">
        <v>60.111191725342003</v>
      </c>
      <c r="D130" s="4">
        <v>66.087271852480001</v>
      </c>
      <c r="E130" s="4">
        <v>78.622055459040098</v>
      </c>
      <c r="F130" s="4">
        <v>88.726455834838006</v>
      </c>
      <c r="G130" s="4">
        <v>96.733407393670007</v>
      </c>
      <c r="H130" s="4"/>
      <c r="I130" s="28">
        <f>IFERROR(0.001*SUMPRODUCT(C130:G130,DeltaP_agua_LHP_oxi!I130:M130)/SUMSQ(DeltaP_agua_LHP_oxi!I130:M130),"ND")</f>
        <v>1.5734934396742703E-6</v>
      </c>
      <c r="J130" s="27">
        <f>IFERROR(SUMPRODUCT(0.001*C130:G130-I130*DeltaP_agua_LHP_oxi!I130:M130,0.001*C130:G130-I130*DeltaP_agua_LHP_oxi!I130:M130),"ND")</f>
        <v>3.8883677937322828E-7</v>
      </c>
      <c r="K130" s="25">
        <f>I130/'Dados teoricos e resumo geral'!$E$2 - 1</f>
        <v>-8.6612039429807774E-2</v>
      </c>
      <c r="L130" s="25">
        <f t="shared" si="0"/>
        <v>0.19864184311916255</v>
      </c>
    </row>
    <row r="131" spans="1:12">
      <c r="A131" s="1" t="str">
        <f>'A3-999-92-16-7565-0-0'!A131</f>
        <v>127</v>
      </c>
      <c r="B131" s="4">
        <v>107</v>
      </c>
      <c r="C131" s="4">
        <v>59.645102541001997</v>
      </c>
      <c r="D131" s="4">
        <v>69.033701050253995</v>
      </c>
      <c r="E131" s="4">
        <v>78.255832352607996</v>
      </c>
      <c r="F131" s="4">
        <v>87.561209130270001</v>
      </c>
      <c r="G131" s="4">
        <v>96.533651494135995</v>
      </c>
      <c r="H131" s="4"/>
      <c r="I131" s="28">
        <f>IFERROR(0.001*SUMPRODUCT(C131:G131,DeltaP_agua_LHP_oxi!I131:M131)/SUMSQ(DeltaP_agua_LHP_oxi!I131:M131),"ND")</f>
        <v>1.575385688285179E-6</v>
      </c>
      <c r="J131" s="27">
        <f>IFERROR(SUMPRODUCT(0.001*C131:G131-I131*DeltaP_agua_LHP_oxi!I131:M131,0.001*C131:G131-I131*DeltaP_agua_LHP_oxi!I131:M131),"ND")</f>
        <v>4.9246588580946247E-6</v>
      </c>
      <c r="K131" s="25">
        <f>I131/'Dados teoricos e resumo geral'!$E$2 - 1</f>
        <v>-8.5513619152969733E-2</v>
      </c>
      <c r="L131" s="25">
        <f t="shared" si="0"/>
        <v>0.19576411455156828</v>
      </c>
    </row>
    <row r="132" spans="1:12">
      <c r="A132" s="1" t="str">
        <f>'A3-999-92-16-7565-0-0'!A132</f>
        <v>128</v>
      </c>
      <c r="B132" s="4">
        <v>108</v>
      </c>
      <c r="C132" s="4">
        <v>61.958951603820097</v>
      </c>
      <c r="D132" s="4">
        <v>67.302475339720004</v>
      </c>
      <c r="E132" s="4">
        <v>76.557895334709997</v>
      </c>
      <c r="F132" s="4">
        <v>87.095119945929994</v>
      </c>
      <c r="G132" s="4">
        <v>96.716763047352003</v>
      </c>
      <c r="I132" s="28">
        <f>IFERROR(0.001*SUMPRODUCT(C132:G132,DeltaP_agua_LHP_oxi!I132:M132)/SUMSQ(DeltaP_agua_LHP_oxi!I132:M132),"ND")</f>
        <v>1.5760243850580204E-6</v>
      </c>
      <c r="J132" s="27">
        <f>IFERROR(SUMPRODUCT(0.001*C132:G132-I132*DeltaP_agua_LHP_oxi!I132:M132,0.001*C132:G132-I132*DeltaP_agua_LHP_oxi!I132:M132),"ND")</f>
        <v>5.1316523974809584E-6</v>
      </c>
      <c r="K132" s="25">
        <f>I132/'Dados teoricos e resumo geral'!$E$2 - 1</f>
        <v>-8.5142865816439151E-2</v>
      </c>
      <c r="L132" s="25">
        <f t="shared" si="0"/>
        <v>0.19479512456101977</v>
      </c>
    </row>
    <row r="133" spans="1:12">
      <c r="A133" s="1" t="str">
        <f>'A3-999-92-16-7565-0-0'!A133</f>
        <v>129</v>
      </c>
      <c r="B133" s="4">
        <v>109</v>
      </c>
      <c r="C133" s="4">
        <v>59.878147133172099</v>
      </c>
      <c r="D133" s="4">
        <v>67.136008132821999</v>
      </c>
      <c r="E133" s="4">
        <v>77.556698576098</v>
      </c>
      <c r="F133" s="4">
        <v>89.508835086656006</v>
      </c>
      <c r="G133" s="4">
        <v>96.367184287238004</v>
      </c>
      <c r="I133" s="28">
        <f>IFERROR(0.001*SUMPRODUCT(C133:G133,DeltaP_agua_LHP_oxi!I133:M133)/SUMSQ(DeltaP_agua_LHP_oxi!I133:M133),"ND")</f>
        <v>1.5772287991587019E-6</v>
      </c>
      <c r="J133" s="27">
        <f>IFERROR(SUMPRODUCT(0.001*C133:G133-I133*DeltaP_agua_LHP_oxi!I133:M133,0.001*C133:G133-I133*DeltaP_agua_LHP_oxi!I133:M133),"ND")</f>
        <v>3.1421709518040858E-6</v>
      </c>
      <c r="K133" s="25">
        <f>I133/'Dados teoricos e resumo geral'!$E$2 - 1</f>
        <v>-8.4443722552561717E-2</v>
      </c>
      <c r="L133" s="25">
        <f t="shared" si="0"/>
        <v>0.19297106624298621</v>
      </c>
    </row>
    <row r="134" spans="1:12">
      <c r="A134" s="1" t="str">
        <f>'A3-999-92-16-7565-0-0'!A134</f>
        <v>130</v>
      </c>
      <c r="B134" s="4">
        <v>110</v>
      </c>
      <c r="C134" s="4">
        <v>58.296744283217997</v>
      </c>
      <c r="D134" s="4">
        <v>67.302475339720004</v>
      </c>
      <c r="E134" s="4">
        <v>77.540054229779997</v>
      </c>
      <c r="F134" s="4">
        <v>86.096316704542005</v>
      </c>
      <c r="G134" s="4">
        <v>96.616873225725996</v>
      </c>
      <c r="I134" s="28">
        <f>IFERROR(0.001*SUMPRODUCT(C134:G134,DeltaP_agua_LHP_oxi!I134:M134)/SUMSQ(DeltaP_agua_LHP_oxi!I134:M134),"ND")</f>
        <v>1.5712009263367151E-6</v>
      </c>
      <c r="J134" s="27">
        <f>IFERROR(SUMPRODUCT(0.001*C134:G134-I134*DeltaP_agua_LHP_oxi!I134:M134,0.001*C134:G134-I134*DeltaP_agua_LHP_oxi!I134:M134),"ND")</f>
        <v>3.3145873319747095E-7</v>
      </c>
      <c r="K134" s="25">
        <f>I134/'Dados teoricos e resumo geral'!$E$2 - 1</f>
        <v>-8.7942807025764735E-2</v>
      </c>
      <c r="L134" s="25">
        <f t="shared" si="0"/>
        <v>0.20214223199462023</v>
      </c>
    </row>
    <row r="135" spans="1:12">
      <c r="A135" s="1" t="str">
        <f>'A3-999-92-16-7565-0-0'!A135</f>
        <v>131</v>
      </c>
      <c r="B135" s="4">
        <v>111</v>
      </c>
      <c r="C135" s="4">
        <v>61.076706274094001</v>
      </c>
      <c r="D135" s="4">
        <v>67.568808624526</v>
      </c>
      <c r="E135" s="4">
        <v>76.374783781494003</v>
      </c>
      <c r="F135" s="4">
        <v>86.845407263723999</v>
      </c>
      <c r="G135" s="4">
        <v>94.735824654612003</v>
      </c>
      <c r="I135" s="28">
        <f>IFERROR(0.001*SUMPRODUCT(C135:G135,DeltaP_agua_LHP_oxi!I135:M135)/SUMSQ(DeltaP_agua_LHP_oxi!I135:M135),"ND")</f>
        <v>1.5781756186698591E-6</v>
      </c>
      <c r="J135" s="27">
        <f>IFERROR(SUMPRODUCT(0.001*C135:G135-I135*DeltaP_agua_LHP_oxi!I135:M135,0.001*C135:G135-I135*DeltaP_agua_LHP_oxi!I135:M135),"ND")</f>
        <v>7.6536040763250633E-8</v>
      </c>
      <c r="K135" s="25">
        <f>I135/'Dados teoricos e resumo geral'!$E$2 - 1</f>
        <v>-8.3894108858269534E-2</v>
      </c>
      <c r="L135" s="25">
        <f t="shared" si="0"/>
        <v>0.19154006016147318</v>
      </c>
    </row>
    <row r="136" spans="1:12">
      <c r="A136" s="1" t="str">
        <f>'A3-999-92-16-7565-0-0'!A136</f>
        <v>132</v>
      </c>
      <c r="B136" s="4">
        <v>112</v>
      </c>
      <c r="C136" s="4">
        <v>62.258597324980002</v>
      </c>
      <c r="D136" s="4">
        <v>66.120584288833996</v>
      </c>
      <c r="E136" s="4">
        <v>76.724362541608002</v>
      </c>
      <c r="F136" s="4">
        <v>88.260366650498</v>
      </c>
      <c r="G136" s="4">
        <v>95.884427012862005</v>
      </c>
      <c r="I136" s="28">
        <f>IFERROR(0.001*SUMPRODUCT(C136:G136,DeltaP_agua_LHP_oxi!I136:M136)/SUMSQ(DeltaP_agua_LHP_oxi!I136:M136),"ND")</f>
        <v>1.5633506321646801E-6</v>
      </c>
      <c r="J136" s="27">
        <f>IFERROR(SUMPRODUCT(0.001*C136:G136-I136*DeltaP_agua_LHP_oxi!I136:M136,0.001*C136:G136-I136*DeltaP_agua_LHP_oxi!I136:M136),"ND")</f>
        <v>8.4874909621795537E-7</v>
      </c>
      <c r="K136" s="25">
        <f>I136/'Dados teoricos e resumo geral'!$E$2 - 1</f>
        <v>-9.2499778159470525E-2</v>
      </c>
      <c r="L136" s="25">
        <f t="shared" si="0"/>
        <v>0.21424554922074979</v>
      </c>
    </row>
    <row r="137" spans="1:12">
      <c r="A137" s="1" t="str">
        <f>'A3-999-92-16-7565-0-0'!A137</f>
        <v>133</v>
      </c>
      <c r="B137" s="4">
        <v>113</v>
      </c>
      <c r="C137" s="4">
        <v>57.048252103342001</v>
      </c>
      <c r="D137" s="4">
        <v>68.717410982776101</v>
      </c>
      <c r="E137" s="4">
        <v>77.040652609085996</v>
      </c>
      <c r="F137" s="4">
        <v>86.812118571088106</v>
      </c>
      <c r="G137" s="4">
        <v>96.417117326191999</v>
      </c>
      <c r="I137" s="28">
        <f>IFERROR(0.001*SUMPRODUCT(C137:G137,DeltaP_agua_LHP_oxi!I137:M137)/SUMSQ(DeltaP_agua_LHP_oxi!I137:M137),"ND")</f>
        <v>1.5923753017150052E-6</v>
      </c>
      <c r="J137" s="27">
        <f>IFERROR(SUMPRODUCT(0.001*C137:G137-I137*DeltaP_agua_LHP_oxi!I137:M137,0.001*C137:G137-I137*DeltaP_agua_LHP_oxi!I137:M137),"ND")</f>
        <v>2.307842206109815E-7</v>
      </c>
      <c r="K137" s="25">
        <f>I137/'Dados teoricos e resumo geral'!$E$2 - 1</f>
        <v>-7.5651418288149364E-2</v>
      </c>
      <c r="L137" s="25">
        <f t="shared" si="0"/>
        <v>0.17038417673354966</v>
      </c>
    </row>
    <row r="138" spans="1:12">
      <c r="A138" s="1" t="str">
        <f>'A3-999-92-16-7565-0-0'!A138</f>
        <v>134</v>
      </c>
      <c r="B138" s="4">
        <v>114</v>
      </c>
      <c r="C138" s="4">
        <v>58.879367635502099</v>
      </c>
      <c r="D138" s="4">
        <v>66.187161674105994</v>
      </c>
      <c r="E138" s="4">
        <v>77.273697201255999</v>
      </c>
      <c r="F138" s="4">
        <v>87.994009621974001</v>
      </c>
      <c r="G138" s="4">
        <v>96.283962555648003</v>
      </c>
      <c r="I138" s="28">
        <f>IFERROR(0.001*SUMPRODUCT(C138:G138,DeltaP_agua_LHP_oxi!I138:M138)/SUMSQ(DeltaP_agua_LHP_oxi!I138:M138),"ND")</f>
        <v>1.5675092235412938E-6</v>
      </c>
      <c r="J138" s="27">
        <f>IFERROR(SUMPRODUCT(0.001*C138:G138-I138*DeltaP_agua_LHP_oxi!I138:M138,0.001*C138:G138-I138*DeltaP_agua_LHP_oxi!I138:M138),"ND")</f>
        <v>1.5231184180596523E-6</v>
      </c>
      <c r="K138" s="25">
        <f>I138/'Dados teoricos e resumo geral'!$E$2 - 1</f>
        <v>-9.0085781888144312E-2</v>
      </c>
      <c r="L138" s="25">
        <f t="shared" si="0"/>
        <v>0.20781132506191979</v>
      </c>
    </row>
    <row r="139" spans="1:12">
      <c r="A139" s="1" t="str">
        <f>'A3-999-92-16-7565-0-0'!A139</f>
        <v>135</v>
      </c>
      <c r="B139" s="4">
        <v>115</v>
      </c>
      <c r="C139" s="4">
        <v>58.563077568023999</v>
      </c>
      <c r="D139" s="4">
        <v>68.534299429559994</v>
      </c>
      <c r="E139" s="4">
        <v>77.223764162302004</v>
      </c>
      <c r="F139" s="4">
        <v>87.428030616008101</v>
      </c>
      <c r="G139" s="4">
        <v>96.666830008397994</v>
      </c>
      <c r="I139" s="28">
        <f>IFERROR(0.001*SUMPRODUCT(C139:G139,DeltaP_agua_LHP_oxi!I139:M139)/SUMSQ(DeltaP_agua_LHP_oxi!I139:M139),"ND")</f>
        <v>1.5576042217346404E-6</v>
      </c>
      <c r="J139" s="27">
        <f>IFERROR(SUMPRODUCT(0.001*C139:G139-I139*DeltaP_agua_LHP_oxi!I139:M139,0.001*C139:G139-I139*DeltaP_agua_LHP_oxi!I139:M139),"ND")</f>
        <v>5.5512752541813082E-7</v>
      </c>
      <c r="K139" s="25">
        <f>I139/'Dados teoricos e resumo geral'!$E$2 - 1</f>
        <v>-9.5835478182712985E-2</v>
      </c>
      <c r="L139" s="25">
        <f t="shared" si="0"/>
        <v>0.223221416392966</v>
      </c>
    </row>
    <row r="140" spans="1:12">
      <c r="A140" s="1" t="str">
        <f>'A3-999-92-16-7565-0-0'!A140</f>
        <v>136</v>
      </c>
      <c r="B140" s="4">
        <v>116</v>
      </c>
      <c r="C140" s="4">
        <v>58.563077568023999</v>
      </c>
      <c r="D140" s="4">
        <v>69.216812603470004</v>
      </c>
      <c r="E140" s="4">
        <v>78.505545034814105</v>
      </c>
      <c r="F140" s="4">
        <v>89.974948014714002</v>
      </c>
      <c r="G140" s="4">
        <v>97.599032120796096</v>
      </c>
      <c r="I140" s="28">
        <f>IFERROR(0.001*SUMPRODUCT(C140:G140,DeltaP_agua_LHP_oxi!I140:M140)/SUMSQ(DeltaP_agua_LHP_oxi!I140:M140),"ND")</f>
        <v>1.5753208530250012E-6</v>
      </c>
      <c r="J140" s="27">
        <f>IFERROR(SUMPRODUCT(0.001*C140:G140-I140*DeltaP_agua_LHP_oxi!I140:M140,0.001*C140:G140-I140*DeltaP_agua_LHP_oxi!I140:M140),"ND")</f>
        <v>7.7246098981335519E-7</v>
      </c>
      <c r="K140" s="25">
        <f>I140/'Dados teoricos e resumo geral'!$E$2 - 1</f>
        <v>-8.5551254992162762E-2</v>
      </c>
      <c r="L140" s="25">
        <f t="shared" si="0"/>
        <v>0.19586254437013806</v>
      </c>
    </row>
    <row r="141" spans="1:12">
      <c r="A141" s="1" t="str">
        <f>'A3-999-92-16-7565-0-0'!A141</f>
        <v>137</v>
      </c>
      <c r="B141" s="4">
        <v>117</v>
      </c>
      <c r="C141" s="4">
        <v>59.295523780887997</v>
      </c>
      <c r="D141" s="4">
        <v>69.233456949788007</v>
      </c>
      <c r="E141" s="4">
        <v>76.591184027346003</v>
      </c>
      <c r="F141" s="4">
        <v>86.612362671554095</v>
      </c>
      <c r="G141" s="4">
        <v>97.632320813432003</v>
      </c>
      <c r="I141" s="28">
        <f>IFERROR(0.001*SUMPRODUCT(C141:G141,DeltaP_agua_LHP_oxi!I141:M141)/SUMSQ(DeltaP_agua_LHP_oxi!I141:M141),"ND")</f>
        <v>1.5884650354663558E-6</v>
      </c>
      <c r="J141" s="27">
        <f>IFERROR(SUMPRODUCT(0.001*C141:G141-I141*DeltaP_agua_LHP_oxi!I141:M141,0.001*C141:G141-I141*DeltaP_agua_LHP_oxi!I141:M141),"ND")</f>
        <v>2.625260293020411E-7</v>
      </c>
      <c r="K141" s="25">
        <f>I141/'Dados teoricos e resumo geral'!$E$2 - 1</f>
        <v>-7.7921265765161785E-2</v>
      </c>
      <c r="L141" s="25">
        <f t="shared" si="0"/>
        <v>0.17615345280841588</v>
      </c>
    </row>
    <row r="142" spans="1:12">
      <c r="A142" s="1" t="str">
        <f>'A3-999-92-16-7565-0-0'!A142</f>
        <v>138</v>
      </c>
      <c r="B142" s="4">
        <v>118</v>
      </c>
      <c r="C142" s="4">
        <v>59.278879434570001</v>
      </c>
      <c r="D142" s="4">
        <v>69.283389988742002</v>
      </c>
      <c r="E142" s="4">
        <v>76.175027881960006</v>
      </c>
      <c r="F142" s="4">
        <v>87.794253722440004</v>
      </c>
      <c r="G142" s="4">
        <v>97.066341807466003</v>
      </c>
      <c r="I142" s="28">
        <f>IFERROR(0.001*SUMPRODUCT(C142:G142,DeltaP_agua_LHP_oxi!I142:M142)/SUMSQ(DeltaP_agua_LHP_oxi!I142:M142),"ND")</f>
        <v>1.5951447582967901E-6</v>
      </c>
      <c r="J142" s="27">
        <f>IFERROR(SUMPRODUCT(0.001*C142:G142-I142*DeltaP_agua_LHP_oxi!I142:M142,0.001*C142:G142-I142*DeltaP_agua_LHP_oxi!I142:M142),"ND")</f>
        <v>1.2783085591219441E-5</v>
      </c>
      <c r="K142" s="25">
        <f>I142/'Dados teoricos e resumo geral'!$E$2 - 1</f>
        <v>-7.4043792710982714E-2</v>
      </c>
      <c r="L142" s="25">
        <f t="shared" si="0"/>
        <v>0.1663237121494574</v>
      </c>
    </row>
    <row r="143" spans="1:12">
      <c r="A143" s="1" t="str">
        <f>'A3-999-92-16-7565-0-0'!A143</f>
        <v>139</v>
      </c>
      <c r="B143" s="4">
        <v>119</v>
      </c>
      <c r="C143" s="4">
        <v>58.063699691048001</v>
      </c>
      <c r="D143" s="4">
        <v>69.017056703936007</v>
      </c>
      <c r="E143" s="4">
        <v>77.073941301722002</v>
      </c>
      <c r="F143" s="4">
        <v>87.161697331202006</v>
      </c>
      <c r="G143" s="4">
        <v>96.433761672510002</v>
      </c>
      <c r="I143" s="28">
        <f>IFERROR(0.001*SUMPRODUCT(C143:G143,DeltaP_agua_LHP_oxi!I143:M143)/SUMSQ(DeltaP_agua_LHP_oxi!I143:M143),"ND")</f>
        <v>1.5810413158172888E-6</v>
      </c>
      <c r="J143" s="27">
        <f>IFERROR(SUMPRODUCT(0.001*C143:G143-I143*DeltaP_agua_LHP_oxi!I143:M143,0.001*C143:G143-I143*DeltaP_agua_LHP_oxi!I143:M143),"ND")</f>
        <v>1.0256151265033788E-6</v>
      </c>
      <c r="K143" s="25">
        <f>I143/'Dados teoricos e resumo geral'!$E$2 - 1</f>
        <v>-8.2230617160684583E-2</v>
      </c>
      <c r="L143" s="25">
        <f t="shared" si="0"/>
        <v>0.18722455192278797</v>
      </c>
    </row>
    <row r="144" spans="1:12">
      <c r="A144" s="1" t="str">
        <f>'A3-999-92-16-7565-0-0'!A144</f>
        <v>140</v>
      </c>
      <c r="B144" s="4">
        <v>120</v>
      </c>
      <c r="C144" s="4">
        <v>59.095767881354</v>
      </c>
      <c r="D144" s="4">
        <v>68.767367765448</v>
      </c>
      <c r="E144" s="4">
        <v>77.090585648040104</v>
      </c>
      <c r="F144" s="4">
        <v>87.994009621974001</v>
      </c>
      <c r="G144" s="4">
        <v>96.234005772976005</v>
      </c>
      <c r="I144" s="28">
        <f>IFERROR(0.001*SUMPRODUCT(C144:G144,DeltaP_agua_LHP_oxi!I144:M144)/SUMSQ(DeltaP_agua_LHP_oxi!I144:M144),"ND")</f>
        <v>1.5547489920806597E-6</v>
      </c>
      <c r="J144" s="27">
        <f>IFERROR(SUMPRODUCT(0.001*C144:G144-I144*DeltaP_agua_LHP_oxi!I144:M144,0.001*C144:G144-I144*DeltaP_agua_LHP_oxi!I144:M144),"ND")</f>
        <v>3.0260716542933625E-7</v>
      </c>
      <c r="K144" s="25">
        <f>I144/'Dados teoricos e resumo geral'!$E$2 - 1</f>
        <v>-9.7492893666535241E-2</v>
      </c>
      <c r="L144" s="25">
        <f t="shared" si="0"/>
        <v>0.2277183288386051</v>
      </c>
    </row>
    <row r="145" spans="1:12">
      <c r="A145" s="1" t="str">
        <f>'A3-999-92-16-7565-0-0'!A145</f>
        <v>141</v>
      </c>
      <c r="B145" s="4">
        <v>121</v>
      </c>
      <c r="C145" s="4">
        <v>58.712900428604001</v>
      </c>
      <c r="D145" s="4">
        <v>66.336984534685996</v>
      </c>
      <c r="E145" s="4">
        <v>76.408072474129995</v>
      </c>
      <c r="F145" s="4">
        <v>87.011874470622004</v>
      </c>
      <c r="G145" s="4">
        <v>95.268514967941996</v>
      </c>
      <c r="I145" s="28">
        <f>IFERROR(0.001*SUMPRODUCT(C145:G145,DeltaP_agua_LHP_oxi!I145:M145)/SUMSQ(DeltaP_agua_LHP_oxi!I145:M145),"ND")</f>
        <v>1.5675774338103916E-6</v>
      </c>
      <c r="J145" s="27">
        <f>IFERROR(SUMPRODUCT(0.001*C145:G145-I145*DeltaP_agua_LHP_oxi!I145:M145,0.001*C145:G145-I145*DeltaP_agua_LHP_oxi!I145:M145),"ND")</f>
        <v>4.4638918003807329E-7</v>
      </c>
      <c r="K145" s="25">
        <f>I145/'Dados teoricos e resumo geral'!$E$2 - 1</f>
        <v>-9.0046186909855663E-2</v>
      </c>
      <c r="L145" s="25">
        <f t="shared" si="0"/>
        <v>0.20770621594092109</v>
      </c>
    </row>
    <row r="146" spans="1:12">
      <c r="A146" s="1" t="str">
        <f>'A3-999-92-16-7565-0-0'!A146</f>
        <v>142</v>
      </c>
      <c r="B146" s="4">
        <v>122</v>
      </c>
      <c r="C146" s="4">
        <v>60.444126139138</v>
      </c>
      <c r="D146" s="4">
        <v>65.787649875038099</v>
      </c>
      <c r="E146" s="4">
        <v>76.907474094823996</v>
      </c>
      <c r="F146" s="4">
        <v>88.110543789917998</v>
      </c>
      <c r="G146" s="4">
        <v>101.610818201512</v>
      </c>
      <c r="I146" s="28">
        <f>IFERROR(0.001*SUMPRODUCT(C146:G146,DeltaP_agua_LHP_oxi!I146:M146)/SUMSQ(DeltaP_agua_LHP_oxi!I146:M146),"ND")</f>
        <v>1.7140085465597085E-6</v>
      </c>
      <c r="J146" s="27">
        <f>IFERROR(SUMPRODUCT(0.001*C146:G146-I146*DeltaP_agua_LHP_oxi!I146:M146,0.001*C146:G146-I146*DeltaP_agua_LHP_oxi!I146:M146),"ND")</f>
        <v>1.1333115189668737E-3</v>
      </c>
      <c r="K146" s="25">
        <f>I146/'Dados teoricos e resumo geral'!$E$2 - 1</f>
        <v>-5.0452507344816988E-3</v>
      </c>
      <c r="L146" s="25">
        <f t="shared" si="0"/>
        <v>1.01673820917354E-2</v>
      </c>
    </row>
    <row r="147" spans="1:12">
      <c r="A147" s="1" t="str">
        <f>'A3-999-92-16-7565-0-0'!A147</f>
        <v>143</v>
      </c>
      <c r="B147" s="4">
        <v>123</v>
      </c>
      <c r="C147" s="4">
        <v>62.075485771764001</v>
      </c>
      <c r="D147" s="4">
        <v>66.220450366742</v>
      </c>
      <c r="E147" s="4">
        <v>76.907474094823996</v>
      </c>
      <c r="F147" s="4">
        <v>86.845407263723999</v>
      </c>
      <c r="G147" s="4">
        <v>97.648965159750006</v>
      </c>
      <c r="I147" s="28">
        <f>IFERROR(0.001*SUMPRODUCT(C147:G147,DeltaP_agua_LHP_oxi!I147:M147)/SUMSQ(DeltaP_agua_LHP_oxi!I147:M147),"ND")</f>
        <v>1.579201274843526E-6</v>
      </c>
      <c r="J147" s="27">
        <f>IFERROR(SUMPRODUCT(0.001*C147:G147-I147*DeltaP_agua_LHP_oxi!I147:M147,0.001*C147:G147-I147*DeltaP_agua_LHP_oxi!I147:M147),"ND")</f>
        <v>4.3225782325616301E-7</v>
      </c>
      <c r="K147" s="25">
        <f>I147/'Dados teoricos e resumo geral'!$E$2 - 1</f>
        <v>-8.329873173302027E-2</v>
      </c>
      <c r="L147" s="25">
        <f t="shared" si="0"/>
        <v>0.18999280513889549</v>
      </c>
    </row>
    <row r="148" spans="1:12">
      <c r="A148" s="1" t="str">
        <f>'A3-999-92-16-7565-0-0'!A148</f>
        <v>144</v>
      </c>
      <c r="B148" s="4">
        <v>124</v>
      </c>
      <c r="C148" s="4">
        <v>57.947165523103997</v>
      </c>
      <c r="D148" s="4">
        <v>68.334543530025996</v>
      </c>
      <c r="E148" s="4">
        <v>77.007363916450004</v>
      </c>
      <c r="F148" s="4">
        <v>88.143832482554004</v>
      </c>
      <c r="G148" s="4">
        <v>95.767916588635998</v>
      </c>
      <c r="I148" s="28">
        <f>IFERROR(0.001*SUMPRODUCT(C148:G148,DeltaP_agua_LHP_oxi!I148:M148)/SUMSQ(DeltaP_agua_LHP_oxi!I148:M148),"ND")</f>
        <v>1.5783465767940495E-6</v>
      </c>
      <c r="J148" s="27">
        <f>IFERROR(SUMPRODUCT(0.001*C148:G148-I148*DeltaP_agua_LHP_oxi!I148:M148,0.001*C148:G148-I148*DeltaP_agua_LHP_oxi!I148:M148),"ND")</f>
        <v>4.0857758577946132E-7</v>
      </c>
      <c r="K148" s="25">
        <f>I148/'Dados teoricos e resumo geral'!$E$2 - 1</f>
        <v>-8.3794870381349362E-2</v>
      </c>
      <c r="L148" s="25">
        <f t="shared" si="0"/>
        <v>0.1912819515501718</v>
      </c>
    </row>
    <row r="149" spans="1:12">
      <c r="A149" s="1" t="str">
        <f>'A3-999-92-16-7565-0-0'!A149</f>
        <v>145</v>
      </c>
      <c r="B149" s="4">
        <v>125</v>
      </c>
      <c r="C149" s="4">
        <v>58.063699691048001</v>
      </c>
      <c r="D149" s="4">
        <v>65.937472735618002</v>
      </c>
      <c r="E149" s="4">
        <v>76.674429502653993</v>
      </c>
      <c r="F149" s="4">
        <v>87.394741923371996</v>
      </c>
      <c r="G149" s="4">
        <v>96.034249873441993</v>
      </c>
      <c r="I149" s="28">
        <f>IFERROR(0.001*SUMPRODUCT(C149:G149,DeltaP_agua_LHP_oxi!I149:M149)/SUMSQ(DeltaP_agua_LHP_oxi!I149:M149),"ND")</f>
        <v>1.5990678606062515E-6</v>
      </c>
      <c r="J149" s="27">
        <f>IFERROR(SUMPRODUCT(0.001*C149:G149-I149*DeltaP_agua_LHP_oxi!I149:M149,0.001*C149:G149-I149*DeltaP_agua_LHP_oxi!I149:M149),"ND")</f>
        <v>1.4557953148512781E-6</v>
      </c>
      <c r="K149" s="25">
        <f>I149/'Dados teoricos e resumo geral'!$E$2 - 1</f>
        <v>-7.1766494104457235E-2</v>
      </c>
      <c r="L149" s="25">
        <f t="shared" si="0"/>
        <v>0.16060788915465385</v>
      </c>
    </row>
    <row r="150" spans="1:12">
      <c r="A150" s="1" t="str">
        <f>'A3-999-92-16-7565-0-0'!A150</f>
        <v>146</v>
      </c>
      <c r="B150" s="4">
        <v>126</v>
      </c>
      <c r="C150" s="4">
        <v>60.211081546968003</v>
      </c>
      <c r="D150" s="4">
        <v>67.868454345686104</v>
      </c>
      <c r="E150" s="4">
        <v>78.106033235745997</v>
      </c>
      <c r="F150" s="4">
        <v>88.110543789917998</v>
      </c>
      <c r="G150" s="4">
        <v>97.199496578009999</v>
      </c>
      <c r="I150" s="28">
        <f>IFERROR(0.001*SUMPRODUCT(C150:G150,DeltaP_agua_LHP_oxi!I150:M150)/SUMSQ(DeltaP_agua_LHP_oxi!I150:M150),"ND")</f>
        <v>1.5985772212610762E-6</v>
      </c>
      <c r="J150" s="27">
        <f>IFERROR(SUMPRODUCT(0.001*C150:G150-I150*DeltaP_agua_LHP_oxi!I150:M150,0.001*C150:G150-I150*DeltaP_agua_LHP_oxi!I150:M150),"ND")</f>
        <v>7.94436520146418E-6</v>
      </c>
      <c r="K150" s="25">
        <f>I150/'Dados teoricos e resumo geral'!$E$2 - 1</f>
        <v>-7.2051302454823163E-2</v>
      </c>
      <c r="L150" s="25">
        <f t="shared" si="0"/>
        <v>0.16132043187592959</v>
      </c>
    </row>
    <row r="151" spans="1:12">
      <c r="A151" s="1" t="str">
        <f>'A3-999-92-16-7565-0-0'!A151</f>
        <v>147</v>
      </c>
      <c r="B151" s="4">
        <v>127</v>
      </c>
      <c r="C151" s="4">
        <v>58.146921422638002</v>
      </c>
      <c r="D151" s="4">
        <v>69.766147263118</v>
      </c>
      <c r="E151" s="4">
        <v>81.069083036120006</v>
      </c>
      <c r="F151" s="4">
        <v>86.612362671554095</v>
      </c>
      <c r="G151" s="4">
        <v>95.28515931426</v>
      </c>
      <c r="I151" s="28">
        <f>IFERROR(0.001*SUMPRODUCT(C151:G151,DeltaP_agua_LHP_oxi!I151:M151)/SUMSQ(DeltaP_agua_LHP_oxi!I151:M151),"ND")</f>
        <v>1.562705258472426E-6</v>
      </c>
      <c r="J151" s="27">
        <f>IFERROR(SUMPRODUCT(0.001*C151:G151-I151*DeltaP_agua_LHP_oxi!I151:M151,0.001*C151:G151-I151*DeltaP_agua_LHP_oxi!I151:M151),"ND")</f>
        <v>6.9264719632258142E-7</v>
      </c>
      <c r="K151" s="25">
        <f>I151/'Dados teoricos e resumo geral'!$E$2 - 1</f>
        <v>-9.2874407341715925E-2</v>
      </c>
      <c r="L151" s="25">
        <f t="shared" si="0"/>
        <v>0.21524868649867557</v>
      </c>
    </row>
    <row r="152" spans="1:12">
      <c r="A152" s="1" t="str">
        <f>'A3-999-92-16-7565-0-0'!A152</f>
        <v>148</v>
      </c>
      <c r="B152" s="4">
        <v>128</v>
      </c>
      <c r="C152" s="4">
        <v>61.792484396921999</v>
      </c>
      <c r="D152" s="4">
        <v>67.785208870378099</v>
      </c>
      <c r="E152" s="4">
        <v>76.324850742539994</v>
      </c>
      <c r="F152" s="4">
        <v>86.512472849928002</v>
      </c>
      <c r="G152" s="4">
        <v>95.268514967941996</v>
      </c>
      <c r="I152" s="28">
        <f>IFERROR(0.001*SUMPRODUCT(C152:G152,DeltaP_agua_LHP_oxi!I152:M152)/SUMSQ(DeltaP_agua_LHP_oxi!I152:M152),"ND")</f>
        <v>1.5889690354777392E-6</v>
      </c>
      <c r="J152" s="27">
        <f>IFERROR(SUMPRODUCT(0.001*C152:G152-I152*DeltaP_agua_LHP_oxi!I152:M152,0.001*C152:G152-I152*DeltaP_agua_LHP_oxi!I152:M152),"ND")</f>
        <v>8.9029723407273829E-6</v>
      </c>
      <c r="K152" s="25">
        <f>I152/'Dados teoricos e resumo geral'!$E$2 - 1</f>
        <v>-7.762870176017922E-2</v>
      </c>
      <c r="L152" s="25">
        <f t="shared" si="0"/>
        <v>0.17540745042679706</v>
      </c>
    </row>
    <row r="153" spans="1:12">
      <c r="A153" s="1" t="str">
        <f>'A3-999-92-16-7565-0-0'!A153</f>
        <v>149</v>
      </c>
      <c r="B153" s="4">
        <v>129</v>
      </c>
      <c r="C153" s="4">
        <v>58.096988383684</v>
      </c>
      <c r="D153" s="4">
        <v>65.637827014458097</v>
      </c>
      <c r="E153" s="4">
        <v>76.707718195289999</v>
      </c>
      <c r="F153" s="4">
        <v>87.161697331202006</v>
      </c>
      <c r="G153" s="4">
        <v>94.985537336818098</v>
      </c>
      <c r="I153" s="28">
        <f>IFERROR(0.001*SUMPRODUCT(C153:G153,DeltaP_agua_LHP_oxi!I153:M153)/SUMSQ(DeltaP_agua_LHP_oxi!I153:M153),"ND")</f>
        <v>1.559160092419606E-6</v>
      </c>
      <c r="J153" s="27">
        <f>IFERROR(SUMPRODUCT(0.001*C153:G153-I153*DeltaP_agua_LHP_oxi!I153:M153,0.001*C153:G153-I153*DeltaP_agua_LHP_oxi!I153:M153),"ND")</f>
        <v>6.2299501187615374E-7</v>
      </c>
      <c r="K153" s="25">
        <f>I153/'Dados teoricos e resumo geral'!$E$2 - 1</f>
        <v>-9.4932319951468003E-2</v>
      </c>
      <c r="L153" s="25">
        <f t="shared" si="0"/>
        <v>0.22078135296053558</v>
      </c>
    </row>
    <row r="154" spans="1:12">
      <c r="A154" s="1" t="str">
        <f>'A3-999-92-16-7565-0-0'!A154</f>
        <v>150</v>
      </c>
      <c r="B154" s="4">
        <v>130</v>
      </c>
      <c r="C154" s="4">
        <v>59.645102541001997</v>
      </c>
      <c r="D154" s="4">
        <v>70.248904537493999</v>
      </c>
      <c r="E154" s="4">
        <v>78.305789135279994</v>
      </c>
      <c r="F154" s="4">
        <v>88.460122550031997</v>
      </c>
      <c r="G154" s="4">
        <v>94.852358822556099</v>
      </c>
      <c r="I154" s="28">
        <f>IFERROR(0.001*SUMPRODUCT(C154:G154,DeltaP_agua_LHP_oxi!I154:M154)/SUMSQ(DeltaP_agua_LHP_oxi!I154:M154),"ND")</f>
        <v>1.5641530785642195E-6</v>
      </c>
      <c r="J154" s="27">
        <f>IFERROR(SUMPRODUCT(0.001*C154:G154-I154*DeltaP_agua_LHP_oxi!I154:M154,0.001*C154:G154-I154*DeltaP_agua_LHP_oxi!I154:M154),"ND")</f>
        <v>3.5989498238973335E-7</v>
      </c>
      <c r="K154" s="25">
        <f>I154/'Dados teoricos e resumo geral'!$E$2 - 1</f>
        <v>-9.2033970764370254E-2</v>
      </c>
      <c r="L154" s="25">
        <f t="shared" si="0"/>
        <v>0.21299999717577611</v>
      </c>
    </row>
    <row r="155" spans="1:12">
      <c r="A155" s="1" t="str">
        <f>'A3-999-92-16-7565-0-0'!A155</f>
        <v>151</v>
      </c>
      <c r="B155" s="4">
        <v>131</v>
      </c>
      <c r="C155" s="4">
        <v>57.364542170820002</v>
      </c>
      <c r="D155" s="4">
        <v>68.567611865914003</v>
      </c>
      <c r="E155" s="4">
        <v>76.208316574596097</v>
      </c>
      <c r="F155" s="4">
        <v>85.280648760087999</v>
      </c>
      <c r="G155" s="4">
        <v>96.034249873441993</v>
      </c>
      <c r="I155" s="28">
        <f>IFERROR(0.001*SUMPRODUCT(C155:G155,DeltaP_agua_LHP_oxi!I155:M155)/SUMSQ(DeltaP_agua_LHP_oxi!I155:M155),"ND")</f>
        <v>1.5711739361804883E-6</v>
      </c>
      <c r="J155" s="27">
        <f>IFERROR(SUMPRODUCT(0.001*C155:G155-I155*DeltaP_agua_LHP_oxi!I155:M155,0.001*C155:G155-I155*DeltaP_agua_LHP_oxi!I155:M155),"ND")</f>
        <v>1.2855820011629862E-7</v>
      </c>
      <c r="K155" s="25">
        <f>I155/'Dados teoricos e resumo geral'!$E$2 - 1</f>
        <v>-8.7958474382952234E-2</v>
      </c>
      <c r="L155" s="25">
        <f t="shared" si="0"/>
        <v>0.20218353395945754</v>
      </c>
    </row>
    <row r="156" spans="1:12">
      <c r="A156" s="1" t="str">
        <f>'A3-999-92-16-7565-0-0'!A156</f>
        <v>152</v>
      </c>
      <c r="B156" s="4">
        <v>132</v>
      </c>
      <c r="C156" s="4">
        <v>57.014963410706002</v>
      </c>
      <c r="D156" s="4">
        <v>69.749502916799997</v>
      </c>
      <c r="E156" s="4">
        <v>77.839676207221999</v>
      </c>
      <c r="F156" s="4">
        <v>88.326944035769998</v>
      </c>
      <c r="G156" s="4">
        <v>96.034249873441993</v>
      </c>
      <c r="I156" s="28">
        <f>IFERROR(0.001*SUMPRODUCT(C156:G156,DeltaP_agua_LHP_oxi!I156:M156)/SUMSQ(DeltaP_agua_LHP_oxi!I156:M156),"ND")</f>
        <v>1.5693960946078645E-6</v>
      </c>
      <c r="J156" s="27">
        <f>IFERROR(SUMPRODUCT(0.001*C156:G156-I156*DeltaP_agua_LHP_oxi!I156:M156,0.001*C156:G156-I156*DeltaP_agua_LHP_oxi!I156:M156),"ND")</f>
        <v>2.0284991783484781E-7</v>
      </c>
      <c r="K156" s="25">
        <f>I156/'Dados teoricos e resumo geral'!$E$2 - 1</f>
        <v>-8.8990483190419467E-2</v>
      </c>
      <c r="L156" s="25">
        <f t="shared" si="0"/>
        <v>0.20490878917611588</v>
      </c>
    </row>
    <row r="157" spans="1:12">
      <c r="A157" s="1" t="str">
        <f>'A3-999-92-16-7565-0-0'!A157</f>
        <v>153</v>
      </c>
      <c r="B157" s="4">
        <v>133</v>
      </c>
      <c r="C157" s="4">
        <v>59.645102541001997</v>
      </c>
      <c r="D157" s="4">
        <v>69.300058078777994</v>
      </c>
      <c r="E157" s="4">
        <v>76.274917703585999</v>
      </c>
      <c r="F157" s="4">
        <v>85.430471620668001</v>
      </c>
      <c r="G157" s="4">
        <v>95.518203906430102</v>
      </c>
      <c r="I157" s="28">
        <f>IFERROR(0.001*SUMPRODUCT(C157:G157,DeltaP_agua_LHP_oxi!I157:M157)/SUMSQ(DeltaP_agua_LHP_oxi!I157:M157),"ND")</f>
        <v>1.5609745514137659E-6</v>
      </c>
      <c r="J157" s="27">
        <f>IFERROR(SUMPRODUCT(0.001*C157:G157-I157*DeltaP_agua_LHP_oxi!I157:M157,0.001*C157:G157-I157*DeltaP_agua_LHP_oxi!I157:M157),"ND")</f>
        <v>8.5092963660230704E-7</v>
      </c>
      <c r="K157" s="25">
        <f>I157/'Dados teoricos e resumo geral'!$E$2 - 1</f>
        <v>-9.3879055312146131E-2</v>
      </c>
      <c r="L157" s="25">
        <f t="shared" si="0"/>
        <v>0.21794495780613055</v>
      </c>
    </row>
    <row r="158" spans="1:12">
      <c r="A158" s="1" t="str">
        <f>'A3-999-92-16-7565-0-0'!A158</f>
        <v>154</v>
      </c>
      <c r="B158" s="4">
        <v>134</v>
      </c>
      <c r="C158" s="4">
        <v>57.364542170820002</v>
      </c>
      <c r="D158" s="4">
        <v>68.051565898902098</v>
      </c>
      <c r="E158" s="4">
        <v>76.674429502653993</v>
      </c>
      <c r="F158" s="4">
        <v>85.979806280315998</v>
      </c>
      <c r="G158" s="4">
        <v>96.450406018828005</v>
      </c>
      <c r="I158" s="28">
        <f>IFERROR(0.001*SUMPRODUCT(C158:G158,DeltaP_agua_LHP_oxi!I158:M158)/SUMSQ(DeltaP_agua_LHP_oxi!I158:M158),"ND")</f>
        <v>1.5624627320555092E-6</v>
      </c>
      <c r="J158" s="27">
        <f>IFERROR(SUMPRODUCT(0.001*C158:G158-I158*DeltaP_agua_LHP_oxi!I158:M158,0.001*C158:G158-I158*DeltaP_agua_LHP_oxi!I158:M158),"ND")</f>
        <v>1.0066565244356168E-6</v>
      </c>
      <c r="K158" s="25">
        <f>I158/'Dados teoricos e resumo geral'!$E$2 - 1</f>
        <v>-9.3015190076328302E-2</v>
      </c>
      <c r="L158" s="25">
        <f t="shared" si="0"/>
        <v>0.21562597906077019</v>
      </c>
    </row>
    <row r="159" spans="1:12">
      <c r="A159" s="1" t="str">
        <f>'A3-999-92-16-7565-0-0'!A159</f>
        <v>155</v>
      </c>
      <c r="B159" s="4">
        <v>135</v>
      </c>
      <c r="C159" s="4">
        <v>58.796122160194003</v>
      </c>
      <c r="D159" s="4">
        <v>69.050345396572098</v>
      </c>
      <c r="E159" s="4">
        <v>77.173831123347995</v>
      </c>
      <c r="F159" s="4">
        <v>87.744320683486094</v>
      </c>
      <c r="G159" s="4">
        <v>96.799984778942104</v>
      </c>
      <c r="I159" s="28">
        <f>IFERROR(0.001*SUMPRODUCT(C159:G159,DeltaP_agua_LHP_oxi!I159:M159)/SUMSQ(DeltaP_agua_LHP_oxi!I159:M159),"ND")</f>
        <v>2.1254286847626099E-6</v>
      </c>
      <c r="J159" s="27">
        <f>IFERROR(SUMPRODUCT(0.001*C159:G159-I159*DeltaP_agua_LHP_oxi!I159:M159,0.001*C159:G159-I159*DeltaP_agua_LHP_oxi!I159:M159),"ND")</f>
        <v>1.2236051960753322E-3</v>
      </c>
      <c r="K159" s="25">
        <f>I159/'Dados teoricos e resumo geral'!$E$2 - 1</f>
        <v>0.23377760768712474</v>
      </c>
      <c r="L159" s="25">
        <f t="shared" si="0"/>
        <v>-0.34305920396191303</v>
      </c>
    </row>
    <row r="160" spans="1:12">
      <c r="A160" s="1" t="str">
        <f>'A3-999-92-16-7565-0-0'!A160</f>
        <v>156</v>
      </c>
      <c r="B160" s="4">
        <v>136</v>
      </c>
      <c r="C160" s="4">
        <v>58.613010606978001</v>
      </c>
      <c r="D160" s="4">
        <v>70.248904537493999</v>
      </c>
      <c r="E160" s="4">
        <v>76.491317949438098</v>
      </c>
      <c r="F160" s="4">
        <v>86.379318079384007</v>
      </c>
      <c r="G160" s="4">
        <v>95.301803660578003</v>
      </c>
      <c r="I160" s="28">
        <f>IFERROR(0.001*SUMPRODUCT(C160:G160,DeltaP_agua_LHP_oxi!I160:M160)/SUMSQ(DeltaP_agua_LHP_oxi!I160:M160),"ND")</f>
        <v>1.5511307797788186E-6</v>
      </c>
      <c r="J160" s="27">
        <f>IFERROR(SUMPRODUCT(0.001*C160:G160-I160*DeltaP_agua_LHP_oxi!I160:M160,0.001*C160:G160-I160*DeltaP_agua_LHP_oxi!I160:M160),"ND")</f>
        <v>4.6716358732367934E-7</v>
      </c>
      <c r="K160" s="25">
        <f>I160/'Dados teoricos e resumo geral'!$E$2 - 1</f>
        <v>-9.9593208464144323E-2</v>
      </c>
      <c r="L160" s="25">
        <f t="shared" si="0"/>
        <v>0.23345263126735127</v>
      </c>
    </row>
    <row r="161" spans="1:12">
      <c r="A161" s="1" t="str">
        <f>'A3-999-92-16-7565-0-0'!A161</f>
        <v>157</v>
      </c>
      <c r="B161" s="4">
        <v>137</v>
      </c>
      <c r="C161" s="4">
        <v>60.227725893285999</v>
      </c>
      <c r="D161" s="4">
        <v>67.585452970844102</v>
      </c>
      <c r="E161" s="4">
        <v>79.221323157642004</v>
      </c>
      <c r="F161" s="4">
        <v>86.479184157291996</v>
      </c>
      <c r="G161" s="4">
        <v>96.733407393670007</v>
      </c>
      <c r="I161" s="28">
        <f>IFERROR(0.001*SUMPRODUCT(C161:G161,DeltaP_agua_LHP_oxi!I161:M161)/SUMSQ(DeltaP_agua_LHP_oxi!I161:M161),"ND")</f>
        <v>1.568699567693649E-6</v>
      </c>
      <c r="J161" s="27">
        <f>IFERROR(SUMPRODUCT(0.001*C161:G161-I161*DeltaP_agua_LHP_oxi!I161:M161,0.001*C161:G161-I161*DeltaP_agua_LHP_oxi!I161:M161),"ND")</f>
        <v>1.1317666924998977E-6</v>
      </c>
      <c r="K161" s="25">
        <f>I161/'Dados teoricos e resumo geral'!$E$2 - 1</f>
        <v>-8.9394806005892558E-2</v>
      </c>
      <c r="L161" s="25">
        <f t="shared" si="0"/>
        <v>0.20597902306721472</v>
      </c>
    </row>
    <row r="162" spans="1:12">
      <c r="A162" s="1" t="str">
        <f>'A3-999-92-16-7565-0-0'!A162</f>
        <v>158</v>
      </c>
      <c r="B162" s="4">
        <v>138</v>
      </c>
      <c r="C162" s="4">
        <v>57.813987008841998</v>
      </c>
      <c r="D162" s="4">
        <v>70.515237822299994</v>
      </c>
      <c r="E162" s="4">
        <v>76.724362541608002</v>
      </c>
      <c r="F162" s="4">
        <v>87.677743298213997</v>
      </c>
      <c r="G162" s="4">
        <v>96.716763047352003</v>
      </c>
      <c r="I162" s="28">
        <f>IFERROR(0.001*SUMPRODUCT(C162:G162,DeltaP_agua_LHP_oxi!I162:M162)/SUMSQ(DeltaP_agua_LHP_oxi!I162:M162),"ND")</f>
        <v>1.5836657652033789E-6</v>
      </c>
      <c r="J162" s="27">
        <f>IFERROR(SUMPRODUCT(0.001*C162:G162-I162*DeltaP_agua_LHP_oxi!I162:M162,0.001*C162:G162-I162*DeltaP_agua_LHP_oxi!I162:M162),"ND")</f>
        <v>1.6185953067636469E-7</v>
      </c>
      <c r="K162" s="25">
        <f>I162/'Dados teoricos e resumo geral'!$E$2 - 1</f>
        <v>-8.0707165958449623E-2</v>
      </c>
      <c r="L162" s="25">
        <f t="shared" si="0"/>
        <v>0.183292877631962</v>
      </c>
    </row>
    <row r="163" spans="1:12">
      <c r="A163" s="1" t="str">
        <f>'A3-999-92-16-7565-0-0'!A163</f>
        <v>159</v>
      </c>
      <c r="B163" s="4">
        <v>139</v>
      </c>
      <c r="C163" s="4">
        <v>57.863920047796</v>
      </c>
      <c r="D163" s="4">
        <v>68.118143284173996</v>
      </c>
      <c r="E163" s="4">
        <v>76.857541055870001</v>
      </c>
      <c r="F163" s="4">
        <v>87.444674962326005</v>
      </c>
      <c r="G163" s="4">
        <v>97.182852231692095</v>
      </c>
      <c r="I163" s="28">
        <f>IFERROR(0.001*SUMPRODUCT(C163:G163,DeltaP_agua_LHP_oxi!I163:M163)/SUMSQ(DeltaP_agua_LHP_oxi!I163:M163),"ND")</f>
        <v>1.5764313654517329E-6</v>
      </c>
      <c r="J163" s="27">
        <f>IFERROR(SUMPRODUCT(0.001*C163:G163-I163*DeltaP_agua_LHP_oxi!I163:M163,0.001*C163:G163-I163*DeltaP_agua_LHP_oxi!I163:M163),"ND")</f>
        <v>2.5103134395986816E-7</v>
      </c>
      <c r="K163" s="25">
        <f>I163/'Dados teoricos e resumo geral'!$E$2 - 1</f>
        <v>-8.4906620159207802E-2</v>
      </c>
      <c r="L163" s="25">
        <f t="shared" si="0"/>
        <v>0.19417829412579857</v>
      </c>
    </row>
    <row r="164" spans="1:12">
      <c r="A164" s="1" t="str">
        <f>'A3-999-92-16-7565-0-0'!A164</f>
        <v>160</v>
      </c>
      <c r="B164" s="4">
        <v>140</v>
      </c>
      <c r="C164" s="4">
        <v>57.431119556092</v>
      </c>
      <c r="D164" s="4">
        <v>70.914749621368003</v>
      </c>
      <c r="E164" s="4">
        <v>77.007363916450004</v>
      </c>
      <c r="F164" s="4">
        <v>87.461319308643994</v>
      </c>
      <c r="G164" s="4">
        <v>96.550295840453998</v>
      </c>
      <c r="I164" s="28">
        <f>IFERROR(0.001*SUMPRODUCT(C164:G164,DeltaP_agua_LHP_oxi!I164:M164)/SUMSQ(DeltaP_agua_LHP_oxi!I164:M164),"ND")</f>
        <v>1.5722511428795135E-6</v>
      </c>
      <c r="J164" s="27">
        <f>IFERROR(SUMPRODUCT(0.001*C164:G164-I164*DeltaP_agua_LHP_oxi!I164:M164,0.001*C164:G164-I164*DeltaP_agua_LHP_oxi!I164:M164),"ND")</f>
        <v>1.831072232089826E-7</v>
      </c>
      <c r="K164" s="25">
        <f>I164/'Dados teoricos e resumo geral'!$E$2 - 1</f>
        <v>-8.7333172996161057E-2</v>
      </c>
      <c r="L164" s="25">
        <f t="shared" si="0"/>
        <v>0.20053677855890695</v>
      </c>
    </row>
    <row r="165" spans="1:12">
      <c r="A165" s="1" t="str">
        <f>'A3-999-92-16-7565-0-0'!A165</f>
        <v>161</v>
      </c>
      <c r="B165" s="4">
        <v>141</v>
      </c>
      <c r="C165" s="4">
        <v>57.580942416672002</v>
      </c>
      <c r="D165" s="4">
        <v>69.699569877846002</v>
      </c>
      <c r="E165" s="4">
        <v>77.573342922416103</v>
      </c>
      <c r="F165" s="4">
        <v>87.944076583020106</v>
      </c>
      <c r="G165" s="4">
        <v>99.679836591444101</v>
      </c>
      <c r="I165" s="28">
        <f>IFERROR(0.001*SUMPRODUCT(C165:G165,DeltaP_agua_LHP_oxi!I165:M165)/SUMSQ(DeltaP_agua_LHP_oxi!I165:M165),"ND")</f>
        <v>1.6970374342278344E-6</v>
      </c>
      <c r="J165" s="27">
        <f>IFERROR(SUMPRODUCT(0.001*C165:G165-I165*DeltaP_agua_LHP_oxi!I165:M165,0.001*C165:G165-I165*DeltaP_agua_LHP_oxi!I165:M165),"ND")</f>
        <v>8.7572534298127917E-4</v>
      </c>
      <c r="K165" s="25">
        <f>I165/'Dados teoricos e resumo geral'!$E$2 - 1</f>
        <v>-1.4896712005668777E-2</v>
      </c>
      <c r="L165" s="25">
        <f t="shared" si="0"/>
        <v>3.0472633839488283E-2</v>
      </c>
    </row>
    <row r="166" spans="1:12">
      <c r="A166" s="1" t="str">
        <f>'A3-999-92-16-7565-0-0'!A166</f>
        <v>162</v>
      </c>
      <c r="B166" s="4">
        <v>142</v>
      </c>
      <c r="C166" s="4">
        <v>56.731962035864001</v>
      </c>
      <c r="D166" s="4">
        <v>70.548526514936</v>
      </c>
      <c r="E166" s="4">
        <v>76.757651234243994</v>
      </c>
      <c r="F166" s="4">
        <v>88.177121175189995</v>
      </c>
      <c r="G166" s="4">
        <v>98.081765651454106</v>
      </c>
      <c r="I166" s="28">
        <f>IFERROR(0.001*SUMPRODUCT(C166:G166,DeltaP_agua_LHP_oxi!I166:M166)/SUMSQ(DeltaP_agua_LHP_oxi!I166:M166),"ND")</f>
        <v>1.5702496584895227E-6</v>
      </c>
      <c r="J166" s="27">
        <f>IFERROR(SUMPRODUCT(0.001*C166:G166-I166*DeltaP_agua_LHP_oxi!I166:M166,0.001*C166:G166-I166*DeltaP_agua_LHP_oxi!I166:M166),"ND")</f>
        <v>5.4785525381254932E-8</v>
      </c>
      <c r="K166" s="25">
        <f>I166/'Dados teoricos e resumo geral'!$E$2 - 1</f>
        <v>-8.849500290850254E-2</v>
      </c>
      <c r="L166" s="25">
        <f t="shared" si="0"/>
        <v>0.20359920494770845</v>
      </c>
    </row>
    <row r="167" spans="1:12">
      <c r="A167" s="1" t="str">
        <f>'A3-999-92-16-7565-0-0'!A167</f>
        <v>163</v>
      </c>
      <c r="B167" s="4">
        <v>143</v>
      </c>
      <c r="C167" s="4">
        <v>57.431119556092</v>
      </c>
      <c r="D167" s="4">
        <v>68.650833597504004</v>
      </c>
      <c r="E167" s="4">
        <v>76.025205021380103</v>
      </c>
      <c r="F167" s="4">
        <v>85.064248514235999</v>
      </c>
      <c r="G167" s="4">
        <v>94.769113347248094</v>
      </c>
      <c r="I167" s="28">
        <f>IFERROR(0.001*SUMPRODUCT(C167:G167,DeltaP_agua_LHP_oxi!I167:M167)/SUMSQ(DeltaP_agua_LHP_oxi!I167:M167),"ND")</f>
        <v>1.5648127486014782E-6</v>
      </c>
      <c r="J167" s="27">
        <f>IFERROR(SUMPRODUCT(0.001*C167:G167-I167*DeltaP_agua_LHP_oxi!I167:M167,0.001*C167:G167-I167*DeltaP_agua_LHP_oxi!I167:M167),"ND")</f>
        <v>7.1507760967488994E-7</v>
      </c>
      <c r="K167" s="25">
        <f>I167/'Dados teoricos e resumo geral'!$E$2 - 1</f>
        <v>-9.1651042780821812E-2</v>
      </c>
      <c r="L167" s="25">
        <f t="shared" si="0"/>
        <v>0.21197749644497388</v>
      </c>
    </row>
    <row r="168" spans="1:12">
      <c r="A168" s="1" t="str">
        <f>'A3-999-92-16-7565-0-0'!A168</f>
        <v>164</v>
      </c>
      <c r="B168" s="4">
        <v>144</v>
      </c>
      <c r="C168" s="4">
        <v>57.730765277252097</v>
      </c>
      <c r="D168" s="4">
        <v>69.383279810368094</v>
      </c>
      <c r="E168" s="4">
        <v>77.240408508620106</v>
      </c>
      <c r="F168" s="4">
        <v>86.812118571088106</v>
      </c>
      <c r="G168" s="4">
        <v>95.235226275306005</v>
      </c>
      <c r="I168" s="28">
        <f>IFERROR(0.001*SUMPRODUCT(C168:G168,DeltaP_agua_LHP_oxi!I168:M168)/SUMSQ(DeltaP_agua_LHP_oxi!I168:M168),"ND")</f>
        <v>1.5565821592058693E-6</v>
      </c>
      <c r="J168" s="27">
        <f>IFERROR(SUMPRODUCT(0.001*C168:G168-I168*DeltaP_agua_LHP_oxi!I168:M168,0.001*C168:G168-I168*DeltaP_agua_LHP_oxi!I168:M168),"ND")</f>
        <v>2.3756630829535658E-7</v>
      </c>
      <c r="K168" s="25">
        <f>I168/'Dados teoricos e resumo geral'!$E$2 - 1</f>
        <v>-9.6428769254153779E-2</v>
      </c>
      <c r="L168" s="25">
        <f t="shared" si="0"/>
        <v>0.22482829491784173</v>
      </c>
    </row>
    <row r="169" spans="1:12">
      <c r="A169" s="1" t="str">
        <f>'A3-999-92-16-7565-0-0'!A169</f>
        <v>165</v>
      </c>
      <c r="B169" s="4">
        <v>145</v>
      </c>
      <c r="C169" s="4">
        <v>57.131497578649999</v>
      </c>
      <c r="D169" s="4">
        <v>67.685342792469996</v>
      </c>
      <c r="E169" s="4">
        <v>75.808804775528102</v>
      </c>
      <c r="F169" s="4">
        <v>87.294875845464006</v>
      </c>
      <c r="G169" s="4">
        <v>95.834493973907996</v>
      </c>
      <c r="I169" s="28">
        <f>IFERROR(0.001*SUMPRODUCT(C169:G169,DeltaP_agua_LHP_oxi!I169:M169)/SUMSQ(DeltaP_agua_LHP_oxi!I169:M169),"ND")</f>
        <v>1.5697546110681838E-6</v>
      </c>
      <c r="J169" s="27">
        <f>IFERROR(SUMPRODUCT(0.001*C169:G169-I169*DeltaP_agua_LHP_oxi!I169:M169,0.001*C169:G169-I169*DeltaP_agua_LHP_oxi!I169:M169),"ND")</f>
        <v>6.0754192181814778E-7</v>
      </c>
      <c r="K169" s="25">
        <f>I169/'Dados teoricos e resumo geral'!$E$2 - 1</f>
        <v>-8.8782370077097661E-2</v>
      </c>
      <c r="L169" s="25">
        <f t="shared" si="0"/>
        <v>0.20435847347566805</v>
      </c>
    </row>
    <row r="170" spans="1:12">
      <c r="A170" s="1" t="str">
        <f>'A3-999-92-16-7565-0-0'!A170</f>
        <v>166</v>
      </c>
      <c r="B170" s="4">
        <v>146</v>
      </c>
      <c r="C170" s="4">
        <v>55.949582784046001</v>
      </c>
      <c r="D170" s="4">
        <v>67.751920177741994</v>
      </c>
      <c r="E170" s="4">
        <v>77.423520061836101</v>
      </c>
      <c r="F170" s="4">
        <v>86.595718325236007</v>
      </c>
      <c r="G170" s="4">
        <v>97.399252477543996</v>
      </c>
      <c r="I170" s="28">
        <f>IFERROR(0.001*SUMPRODUCT(C170:G170,DeltaP_agua_LHP_oxi!I170:M170)/SUMSQ(DeltaP_agua_LHP_oxi!I170:M170),"ND")</f>
        <v>1.5998092894248032E-6</v>
      </c>
      <c r="J170" s="27">
        <f>IFERROR(SUMPRODUCT(0.001*C170:G170-I170*DeltaP_agua_LHP_oxi!I170:M170,0.001*C170:G170-I170*DeltaP_agua_LHP_oxi!I170:M170),"ND")</f>
        <v>6.2348474167520158E-7</v>
      </c>
      <c r="K170" s="25">
        <f>I170/'Dados teoricos e resumo geral'!$E$2 - 1</f>
        <v>-7.1336106446390435E-2</v>
      </c>
      <c r="L170" s="25">
        <f t="shared" si="0"/>
        <v>0.15953237504025419</v>
      </c>
    </row>
    <row r="171" spans="1:12">
      <c r="A171" s="1" t="str">
        <f>'A3-999-92-16-7565-0-0'!A171</f>
        <v>167</v>
      </c>
      <c r="B171" s="4">
        <v>147</v>
      </c>
      <c r="C171" s="4">
        <v>56.948386025433997</v>
      </c>
      <c r="D171" s="4">
        <v>67.735275831424104</v>
      </c>
      <c r="E171" s="4">
        <v>77.157163033312102</v>
      </c>
      <c r="F171" s="4">
        <v>87.344808884418001</v>
      </c>
      <c r="G171" s="4">
        <v>97.632320813432003</v>
      </c>
      <c r="I171" s="28">
        <f>IFERROR(0.001*SUMPRODUCT(C171:G171,DeltaP_agua_LHP_oxi!I171:M171)/SUMSQ(DeltaP_agua_LHP_oxi!I171:M171),"ND")</f>
        <v>1.5712918447767395E-6</v>
      </c>
      <c r="J171" s="27">
        <f>IFERROR(SUMPRODUCT(0.001*C171:G171-I171*DeltaP_agua_LHP_oxi!I171:M171,0.001*C171:G171-I171*DeltaP_agua_LHP_oxi!I171:M171),"ND")</f>
        <v>6.3591649934748478E-8</v>
      </c>
      <c r="K171" s="25">
        <f>I171/'Dados teoricos e resumo geral'!$E$2 - 1</f>
        <v>-8.7890030314773604E-2</v>
      </c>
      <c r="L171" s="25">
        <f t="shared" si="0"/>
        <v>0.20200311877424304</v>
      </c>
    </row>
    <row r="172" spans="1:12">
      <c r="A172" s="1" t="str">
        <f>'A3-999-92-16-7565-0-0'!A172</f>
        <v>168</v>
      </c>
      <c r="B172" s="4">
        <v>148</v>
      </c>
      <c r="C172" s="4">
        <v>59.345456819841999</v>
      </c>
      <c r="D172" s="4">
        <v>70.182303408504097</v>
      </c>
      <c r="E172" s="4">
        <v>78.172610621017995</v>
      </c>
      <c r="F172" s="4">
        <v>88.543344281621998</v>
      </c>
      <c r="G172" s="4">
        <v>97.149563539056004</v>
      </c>
      <c r="I172" s="28">
        <f>IFERROR(0.001*SUMPRODUCT(C172:G172,DeltaP_agua_LHP_oxi!I172:M172)/SUMSQ(DeltaP_agua_LHP_oxi!I172:M172),"ND")</f>
        <v>1.5737835090368382E-6</v>
      </c>
      <c r="J172" s="27">
        <f>IFERROR(SUMPRODUCT(0.001*C172:G172-I172*DeltaP_agua_LHP_oxi!I172:M172,0.001*C172:G172-I172*DeltaP_agua_LHP_oxi!I172:M172),"ND")</f>
        <v>1.630799052048393E-7</v>
      </c>
      <c r="K172" s="25">
        <f>I172/'Dados teoricos e resumo geral'!$E$2 - 1</f>
        <v>-8.6443658770048115E-2</v>
      </c>
      <c r="L172" s="25">
        <f t="shared" si="0"/>
        <v>0.19820003237265116</v>
      </c>
    </row>
    <row r="173" spans="1:12">
      <c r="A173" s="1" t="str">
        <f>'A3-999-92-16-7565-0-0'!A173</f>
        <v>169</v>
      </c>
      <c r="B173" s="4">
        <v>149</v>
      </c>
      <c r="C173" s="4">
        <v>57.331253478184003</v>
      </c>
      <c r="D173" s="4">
        <v>66.336984534685996</v>
      </c>
      <c r="E173" s="4">
        <v>77.290341547574101</v>
      </c>
      <c r="F173" s="4">
        <v>86.878695956360005</v>
      </c>
      <c r="G173" s="4">
        <v>96.317251248284094</v>
      </c>
      <c r="I173" s="28">
        <f>IFERROR(0.001*SUMPRODUCT(C173:G173,DeltaP_agua_LHP_oxi!I173:M173)/SUMSQ(DeltaP_agua_LHP_oxi!I173:M173),"ND")</f>
        <v>1.5718988810516356E-6</v>
      </c>
      <c r="J173" s="27">
        <f>IFERROR(SUMPRODUCT(0.001*C173:G173-I173*DeltaP_agua_LHP_oxi!I173:M173,0.001*C173:G173-I173*DeltaP_agua_LHP_oxi!I173:M173),"ND")</f>
        <v>1.9009542220583192E-7</v>
      </c>
      <c r="K173" s="25">
        <f>I173/'Dados teoricos e resumo geral'!$E$2 - 1</f>
        <v>-8.7537655394650526E-2</v>
      </c>
      <c r="L173" s="25">
        <f t="shared" si="0"/>
        <v>0.2010749183481324</v>
      </c>
    </row>
    <row r="174" spans="1:12">
      <c r="A174" s="1" t="str">
        <f>'A3-999-92-16-7565-0-0'!A174</f>
        <v>170</v>
      </c>
      <c r="B174" s="4">
        <v>150</v>
      </c>
      <c r="C174" s="4">
        <v>56.565518572683999</v>
      </c>
      <c r="D174" s="4">
        <v>69.866037084743994</v>
      </c>
      <c r="E174" s="4">
        <v>77.839676207221999</v>
      </c>
      <c r="F174" s="4">
        <v>88.210409867826002</v>
      </c>
      <c r="G174" s="4">
        <v>97.049697461148</v>
      </c>
      <c r="I174" s="28">
        <f>IFERROR(0.001*SUMPRODUCT(C174:G174,DeltaP_agua_LHP_oxi!I174:M174)/SUMSQ(DeltaP_agua_LHP_oxi!I174:M174),"ND")</f>
        <v>1.589143420851938E-6</v>
      </c>
      <c r="J174" s="27">
        <f>IFERROR(SUMPRODUCT(0.001*C174:G174-I174*DeltaP_agua_LHP_oxi!I174:M174,0.001*C174:G174-I174*DeltaP_agua_LHP_oxi!I174:M174),"ND")</f>
        <v>1.1921311481457453E-6</v>
      </c>
      <c r="K174" s="25">
        <f>I174/'Dados teoricos e resumo geral'!$E$2 - 1</f>
        <v>-7.7527473819041015E-2</v>
      </c>
      <c r="L174" s="25">
        <f t="shared" si="0"/>
        <v>0.1751494968413132</v>
      </c>
    </row>
    <row r="175" spans="1:12">
      <c r="A175" s="1" t="str">
        <f>'A3-999-92-16-7565-0-0'!A175</f>
        <v>171</v>
      </c>
      <c r="B175" s="4">
        <v>151</v>
      </c>
      <c r="C175" s="4">
        <v>57.21471931024</v>
      </c>
      <c r="D175" s="4">
        <v>68.434433351652004</v>
      </c>
      <c r="E175" s="4">
        <v>80.719504276006006</v>
      </c>
      <c r="F175" s="4">
        <v>89.076034594952105</v>
      </c>
      <c r="G175" s="4">
        <v>97.166207885374007</v>
      </c>
      <c r="I175" s="28">
        <f>IFERROR(0.001*SUMPRODUCT(C175:G175,DeltaP_agua_LHP_oxi!I175:M175)/SUMSQ(DeltaP_agua_LHP_oxi!I175:M175),"ND")</f>
        <v>1.5638238592837393E-6</v>
      </c>
      <c r="J175" s="27">
        <f>IFERROR(SUMPRODUCT(0.001*C175:G175-I175*DeltaP_agua_LHP_oxi!I175:M175,0.001*C175:G175-I175*DeltaP_agua_LHP_oxi!I175:M175),"ND")</f>
        <v>2.5633570646067816E-7</v>
      </c>
      <c r="K175" s="25">
        <f>I175/'Dados teoricos e resumo geral'!$E$2 - 1</f>
        <v>-9.2225077329924354E-2</v>
      </c>
      <c r="L175" s="25">
        <f t="shared" si="0"/>
        <v>0.21351077723474221</v>
      </c>
    </row>
    <row r="176" spans="1:12">
      <c r="A176" s="1" t="str">
        <f>'A3-999-92-16-7565-0-0'!A176</f>
        <v>172</v>
      </c>
      <c r="B176" s="4">
        <v>152</v>
      </c>
      <c r="C176" s="4">
        <v>56.582162919002002</v>
      </c>
      <c r="D176" s="4">
        <v>68.084854591538004</v>
      </c>
      <c r="E176" s="4">
        <v>77.340274586527997</v>
      </c>
      <c r="F176" s="4">
        <v>87.145052984884003</v>
      </c>
      <c r="G176" s="4">
        <v>96.234005772976005</v>
      </c>
      <c r="I176" s="28">
        <f>IFERROR(0.001*SUMPRODUCT(C176:G176,DeltaP_agua_LHP_oxi!I176:M176)/SUMSQ(DeltaP_agua_LHP_oxi!I176:M176),"ND")</f>
        <v>1.5846120721750461E-6</v>
      </c>
      <c r="J176" s="27">
        <f>IFERROR(SUMPRODUCT(0.001*C176:G176-I176*DeltaP_agua_LHP_oxi!I176:M176,0.001*C176:G176-I176*DeltaP_agua_LHP_oxi!I176:M176),"ND")</f>
        <v>5.891066905316015E-7</v>
      </c>
      <c r="K176" s="25">
        <f>I176/'Dados teoricos e resumo geral'!$E$2 - 1</f>
        <v>-8.0157849785194135E-2</v>
      </c>
      <c r="L176" s="25">
        <f t="shared" si="0"/>
        <v>0.18188000950138483</v>
      </c>
    </row>
    <row r="177" spans="1:12">
      <c r="A177" s="1" t="str">
        <f>'A3-999-92-16-7565-0-0'!A177</f>
        <v>173</v>
      </c>
      <c r="B177" s="4">
        <v>153</v>
      </c>
      <c r="C177" s="4">
        <v>57.813987008841998</v>
      </c>
      <c r="D177" s="4">
        <v>68.417789005334001</v>
      </c>
      <c r="E177" s="4">
        <v>76.674429502653993</v>
      </c>
      <c r="F177" s="4">
        <v>86.229495218804004</v>
      </c>
      <c r="G177" s="4">
        <v>97.182852231692095</v>
      </c>
      <c r="I177" s="28">
        <f>IFERROR(0.001*SUMPRODUCT(C177:G177,DeltaP_agua_LHP_oxi!I177:M177)/SUMSQ(DeltaP_agua_LHP_oxi!I177:M177),"ND")</f>
        <v>1.6005075560566297E-6</v>
      </c>
      <c r="J177" s="27">
        <f>IFERROR(SUMPRODUCT(0.001*C177:G177-I177*DeltaP_agua_LHP_oxi!I177:M177,0.001*C177:G177-I177*DeltaP_agua_LHP_oxi!I177:M177),"ND")</f>
        <v>1.978906831399748E-6</v>
      </c>
      <c r="K177" s="25">
        <f>I177/'Dados teoricos e resumo geral'!$E$2 - 1</f>
        <v>-7.0930773752464371E-2</v>
      </c>
      <c r="L177" s="25">
        <f t="shared" si="0"/>
        <v>0.15852083823891472</v>
      </c>
    </row>
    <row r="178" spans="1:12">
      <c r="A178" s="1" t="str">
        <f>'A3-999-92-16-7565-0-0'!A178</f>
        <v>174</v>
      </c>
      <c r="B178" s="4">
        <v>154</v>
      </c>
      <c r="C178" s="4">
        <v>57.148141924968002</v>
      </c>
      <c r="D178" s="4">
        <v>67.868454345686104</v>
      </c>
      <c r="E178" s="4">
        <v>77.207119815984001</v>
      </c>
      <c r="F178" s="4">
        <v>86.945297085350106</v>
      </c>
      <c r="G178" s="4">
        <v>96.250650119293994</v>
      </c>
      <c r="I178" s="28">
        <f>IFERROR(0.001*SUMPRODUCT(C178:G178,DeltaP_agua_LHP_oxi!I178:M178)/SUMSQ(DeltaP_agua_LHP_oxi!I178:M178),"ND")</f>
        <v>1.5646451846762271E-6</v>
      </c>
      <c r="J178" s="27">
        <f>IFERROR(SUMPRODUCT(0.001*C178:G178-I178*DeltaP_agua_LHP_oxi!I178:M178,0.001*C178:G178-I178*DeltaP_agua_LHP_oxi!I178:M178),"ND")</f>
        <v>1.1684426450407229E-7</v>
      </c>
      <c r="K178" s="25">
        <f>I178/'Dados teoricos e resumo geral'!$E$2 - 1</f>
        <v>-9.1748310979144931E-2</v>
      </c>
      <c r="L178" s="25">
        <f t="shared" si="0"/>
        <v>0.21223710109287852</v>
      </c>
    </row>
    <row r="179" spans="1:12">
      <c r="A179" s="1" t="str">
        <f>'A3-999-92-16-7565-0-0'!A179</f>
        <v>175</v>
      </c>
      <c r="B179" s="4">
        <v>155</v>
      </c>
      <c r="C179" s="4">
        <v>58.346677322171999</v>
      </c>
      <c r="D179" s="4">
        <v>67.835165653049998</v>
      </c>
      <c r="E179" s="4">
        <v>77.573342922416103</v>
      </c>
      <c r="F179" s="4">
        <v>87.461319308643994</v>
      </c>
      <c r="G179" s="4">
        <v>96.100851002431995</v>
      </c>
      <c r="I179" s="28">
        <f>IFERROR(0.001*SUMPRODUCT(C179:G179,DeltaP_agua_LHP_oxi!I179:M179)/SUMSQ(DeltaP_agua_LHP_oxi!I179:M179),"ND")</f>
        <v>1.5749619727857584E-6</v>
      </c>
      <c r="J179" s="27">
        <f>IFERROR(SUMPRODUCT(0.001*C179:G179-I179*DeltaP_agua_LHP_oxi!I179:M179,0.001*C179:G179-I179*DeltaP_agua_LHP_oxi!I179:M179),"ND")</f>
        <v>7.6688824417115014E-7</v>
      </c>
      <c r="K179" s="25">
        <f>I179/'Dados teoricos e resumo geral'!$E$2 - 1</f>
        <v>-8.5759579273374076E-2</v>
      </c>
      <c r="L179" s="25">
        <f t="shared" si="0"/>
        <v>0.19640759922254025</v>
      </c>
    </row>
    <row r="180" spans="1:12">
      <c r="A180" s="1" t="str">
        <f>'A3-999-92-16-7565-0-0'!A180</f>
        <v>176</v>
      </c>
      <c r="B180" s="4">
        <v>156</v>
      </c>
      <c r="C180" s="4">
        <v>57.997098562058</v>
      </c>
      <c r="D180" s="4">
        <v>68.401144659015998</v>
      </c>
      <c r="E180" s="4">
        <v>77.340274586527997</v>
      </c>
      <c r="F180" s="4">
        <v>87.494631744998003</v>
      </c>
      <c r="G180" s="4">
        <v>96.666830008397994</v>
      </c>
      <c r="I180" s="28">
        <f>IFERROR(0.001*SUMPRODUCT(C180:G180,DeltaP_agua_LHP_oxi!I180:M180)/SUMSQ(DeltaP_agua_LHP_oxi!I180:M180),"ND")</f>
        <v>1.5556787878097284E-6</v>
      </c>
      <c r="J180" s="27">
        <f>IFERROR(SUMPRODUCT(0.001*C180:G180-I180*DeltaP_agua_LHP_oxi!I180:M180,0.001*C180:G180-I180*DeltaP_agua_LHP_oxi!I180:M180),"ND")</f>
        <v>1.0153931466450753E-7</v>
      </c>
      <c r="K180" s="25">
        <f>I180/'Dados teoricos e resumo geral'!$E$2 - 1</f>
        <v>-9.6953162007471838E-2</v>
      </c>
      <c r="L180" s="25">
        <f t="shared" si="0"/>
        <v>0.22625120576093805</v>
      </c>
    </row>
    <row r="181" spans="1:12">
      <c r="A181" s="1" t="str">
        <f>'A3-999-92-16-7565-0-0'!A181</f>
        <v>177</v>
      </c>
      <c r="B181" s="4">
        <v>157</v>
      </c>
      <c r="C181" s="4">
        <v>56.648740304274</v>
      </c>
      <c r="D181" s="4">
        <v>66.336984534685996</v>
      </c>
      <c r="E181" s="4">
        <v>76.840896709551998</v>
      </c>
      <c r="F181" s="4">
        <v>87.577853476588004</v>
      </c>
      <c r="G181" s="4">
        <v>96.716763047352003</v>
      </c>
      <c r="I181" s="28">
        <f>IFERROR(0.001*SUMPRODUCT(C181:G181,DeltaP_agua_LHP_oxi!I181:M181)/SUMSQ(DeltaP_agua_LHP_oxi!I181:M181),"ND")</f>
        <v>1.5760328676580107E-6</v>
      </c>
      <c r="J181" s="27">
        <f>IFERROR(SUMPRODUCT(0.001*C181:G181-I181*DeltaP_agua_LHP_oxi!I181:M181,0.001*C181:G181-I181*DeltaP_agua_LHP_oxi!I181:M181),"ND")</f>
        <v>1.1481813653813785E-7</v>
      </c>
      <c r="K181" s="25">
        <f>I181/'Dados teoricos e resumo geral'!$E$2 - 1</f>
        <v>-8.5137941801816552E-2</v>
      </c>
      <c r="L181" s="25">
        <f t="shared" si="0"/>
        <v>0.19478226322792747</v>
      </c>
    </row>
    <row r="182" spans="1:12">
      <c r="A182" s="1" t="str">
        <f>'A3-999-92-16-7565-0-0'!A182</f>
        <v>178</v>
      </c>
      <c r="B182" s="4">
        <v>158</v>
      </c>
      <c r="C182" s="4">
        <v>57.314609131866</v>
      </c>
      <c r="D182" s="4">
        <v>69.866037084743994</v>
      </c>
      <c r="E182" s="4">
        <v>76.691073848971996</v>
      </c>
      <c r="F182" s="4">
        <v>86.629007017871999</v>
      </c>
      <c r="G182" s="4">
        <v>95.951028141852007</v>
      </c>
      <c r="I182" s="28">
        <f>IFERROR(0.001*SUMPRODUCT(C182:G182,DeltaP_agua_LHP_oxi!I182:M182)/SUMSQ(DeltaP_agua_LHP_oxi!I182:M182),"ND")</f>
        <v>1.5765968748488019E-6</v>
      </c>
      <c r="J182" s="27">
        <f>IFERROR(SUMPRODUCT(0.001*C182:G182-I182*DeltaP_agua_LHP_oxi!I182:M182,0.001*C182:G182-I182*DeltaP_agua_LHP_oxi!I182:M182),"ND")</f>
        <v>1.3739304298592292E-6</v>
      </c>
      <c r="K182" s="25">
        <f>I182/'Dados teoricos e resumo geral'!$E$2 - 1</f>
        <v>-8.4810544581876202E-2</v>
      </c>
      <c r="L182" s="25">
        <f t="shared" si="0"/>
        <v>0.19392758025190138</v>
      </c>
    </row>
    <row r="183" spans="1:12">
      <c r="A183" s="1" t="str">
        <f>'A3-999-92-16-7565-0-0'!A183</f>
        <v>179</v>
      </c>
      <c r="B183" s="4">
        <v>159</v>
      </c>
      <c r="C183" s="4">
        <v>56.315805890478103</v>
      </c>
      <c r="D183" s="4">
        <v>66.919607886970098</v>
      </c>
      <c r="E183" s="4">
        <v>79.254635593995999</v>
      </c>
      <c r="F183" s="4">
        <v>87.344808884418001</v>
      </c>
      <c r="G183" s="4">
        <v>96.150784041386004</v>
      </c>
      <c r="I183" s="28">
        <f>IFERROR(0.001*SUMPRODUCT(C183:G183,DeltaP_agua_LHP_oxi!I183:M183)/SUMSQ(DeltaP_agua_LHP_oxi!I183:M183),"ND")</f>
        <v>1.5621503280473846E-6</v>
      </c>
      <c r="J183" s="27">
        <f>IFERROR(SUMPRODUCT(0.001*C183:G183-I183*DeltaP_agua_LHP_oxi!I183:M183,0.001*C183:G183-I183*DeltaP_agua_LHP_oxi!I183:M183),"ND")</f>
        <v>3.3421884824527458E-7</v>
      </c>
      <c r="K183" s="25">
        <f>I183/'Dados teoricos e resumo geral'!$E$2 - 1</f>
        <v>-9.3196535643243483E-2</v>
      </c>
      <c r="L183" s="25">
        <f t="shared" si="0"/>
        <v>0.2161122375147686</v>
      </c>
    </row>
    <row r="184" spans="1:12">
      <c r="A184" s="1" t="str">
        <f>'A3-999-92-16-7565-0-0'!A184</f>
        <v>180</v>
      </c>
      <c r="B184" s="4">
        <v>160</v>
      </c>
      <c r="C184" s="4"/>
      <c r="D184" s="4"/>
      <c r="E184" s="4"/>
      <c r="F184" s="4"/>
      <c r="G184" s="4"/>
      <c r="I184" s="28" t="str">
        <f>IFERROR(0.001*SUMPRODUCT(C184:G184,DeltaP_agua_LHP_oxi!I184:M184)/SUMSQ(DeltaP_agua_LHP_oxi!I184:M184),"ND")</f>
        <v>ND</v>
      </c>
      <c r="J184" s="27" t="str">
        <f>IFERROR(SUMPRODUCT(0.001*C184:G184-I184*DeltaP_agua_LHP_oxi!I184:M184,0.001*C184:G184-I184*DeltaP_agua_LHP_oxi!I184:M184),"ND")</f>
        <v>ND</v>
      </c>
      <c r="K184" s="25" t="e">
        <f>I184/'Dados teoricos e resumo geral'!$E$2 - 1</f>
        <v>#VALUE!</v>
      </c>
      <c r="L184" s="25" t="e">
        <f t="shared" si="0"/>
        <v>#VALUE!</v>
      </c>
    </row>
    <row r="185" spans="1:12">
      <c r="A185" s="1" t="str">
        <f>'A3-999-92-16-7565-0-0'!A185</f>
        <v>181</v>
      </c>
      <c r="B185" s="4">
        <v>161</v>
      </c>
      <c r="C185" s="4">
        <v>57.797342662524002</v>
      </c>
      <c r="D185" s="4">
        <v>66.836362411662094</v>
      </c>
      <c r="E185" s="4">
        <v>77.306985893892005</v>
      </c>
      <c r="F185" s="4">
        <v>86.445895464656004</v>
      </c>
      <c r="G185" s="4">
        <v>96.350539940920001</v>
      </c>
      <c r="I185" s="28">
        <f>IFERROR(0.001*SUMPRODUCT(C185:G185,DeltaP_agua_LHP_oxi!I185:M185)/SUMSQ(DeltaP_agua_LHP_oxi!I185:M185),"ND")</f>
        <v>1.582205577500018E-6</v>
      </c>
      <c r="J185" s="27">
        <f>IFERROR(SUMPRODUCT(0.001*C185:G185-I185*DeltaP_agua_LHP_oxi!I185:M185,0.001*C185:G185-I185*DeltaP_agua_LHP_oxi!I185:M185),"ND")</f>
        <v>4.4572964294646644E-7</v>
      </c>
      <c r="K185" s="25">
        <f>I185/'Dados teoricos e resumo geral'!$E$2 - 1</f>
        <v>-8.1554781737959048E-2</v>
      </c>
      <c r="L185" s="25">
        <f t="shared" si="0"/>
        <v>0.18547796283796769</v>
      </c>
    </row>
    <row r="186" spans="1:12">
      <c r="A186" s="1" t="str">
        <f>'A3-999-92-16-7565-0-0'!A186</f>
        <v>182</v>
      </c>
      <c r="B186" s="4">
        <v>162</v>
      </c>
      <c r="C186" s="4">
        <v>57.514365031399997</v>
      </c>
      <c r="D186" s="4">
        <v>68.967123664981997</v>
      </c>
      <c r="E186" s="4">
        <v>76.391428127812006</v>
      </c>
      <c r="F186" s="4">
        <v>85.746737944428006</v>
      </c>
      <c r="G186" s="4">
        <v>95.035470375771993</v>
      </c>
      <c r="I186" s="28">
        <f>IFERROR(0.001*SUMPRODUCT(C186:G186,DeltaP_agua_LHP_oxi!I186:M186)/SUMSQ(DeltaP_agua_LHP_oxi!I186:M186),"ND")</f>
        <v>1.5610694375038759E-6</v>
      </c>
      <c r="J186" s="27">
        <f>IFERROR(SUMPRODUCT(0.001*C186:G186-I186*DeltaP_agua_LHP_oxi!I186:M186,0.001*C186:G186-I186*DeltaP_agua_LHP_oxi!I186:M186),"ND")</f>
        <v>2.9807711123790247E-7</v>
      </c>
      <c r="K186" s="25">
        <f>I186/'Dados teoricos e resumo geral'!$E$2 - 1</f>
        <v>-9.3823975443271701E-2</v>
      </c>
      <c r="L186" s="25">
        <f t="shared" si="0"/>
        <v>0.21779690222317116</v>
      </c>
    </row>
    <row r="187" spans="1:12">
      <c r="A187" s="1" t="str">
        <f>'A3-999-92-16-7565-0-0'!A187</f>
        <v>183</v>
      </c>
      <c r="B187" s="4">
        <v>163</v>
      </c>
      <c r="C187" s="4">
        <v>57.514365031399997</v>
      </c>
      <c r="D187" s="4">
        <v>66.020694467208003</v>
      </c>
      <c r="E187" s="4">
        <v>78.538833727449997</v>
      </c>
      <c r="F187" s="4">
        <v>87.311520191781995</v>
      </c>
      <c r="G187" s="4">
        <v>94.968892990499995</v>
      </c>
      <c r="I187" s="28">
        <f>IFERROR(0.001*SUMPRODUCT(C187:G187,DeltaP_agua_LHP_oxi!I187:M187)/SUMSQ(DeltaP_agua_LHP_oxi!I187:M187),"ND")</f>
        <v>1.5551472204585598E-6</v>
      </c>
      <c r="J187" s="27">
        <f>IFERROR(SUMPRODUCT(0.001*C187:G187-I187*DeltaP_agua_LHP_oxi!I187:M187,0.001*C187:G187-I187*DeltaP_agua_LHP_oxi!I187:M187),"ND")</f>
        <v>3.2072314902921995E-7</v>
      </c>
      <c r="K187" s="25">
        <f>I187/'Dados teoricos e resumo geral'!$E$2 - 1</f>
        <v>-9.7261728415533821E-2</v>
      </c>
      <c r="L187" s="25">
        <f t="shared" si="0"/>
        <v>0.22708964279009525</v>
      </c>
    </row>
    <row r="188" spans="1:12">
      <c r="A188" s="1" t="str">
        <f>'A3-999-92-16-7565-0-0'!A188</f>
        <v>184</v>
      </c>
      <c r="B188" s="4">
        <v>164</v>
      </c>
      <c r="C188" s="4">
        <v>57.164786271285998</v>
      </c>
      <c r="D188" s="4">
        <v>68.434433351652004</v>
      </c>
      <c r="E188" s="4">
        <v>77.556698576098</v>
      </c>
      <c r="F188" s="4">
        <v>86.645651364190002</v>
      </c>
      <c r="G188" s="4">
        <v>96.200717080339999</v>
      </c>
      <c r="I188" s="28">
        <f>IFERROR(0.001*SUMPRODUCT(C188:G188,DeltaP_agua_LHP_oxi!I188:M188)/SUMSQ(DeltaP_agua_LHP_oxi!I188:M188),"ND")</f>
        <v>1.5602631861623612E-6</v>
      </c>
      <c r="J188" s="27">
        <f>IFERROR(SUMPRODUCT(0.001*C188:G188-I188*DeltaP_agua_LHP_oxi!I188:M188,0.001*C188:G188-I188*DeltaP_agua_LHP_oxi!I188:M188),"ND")</f>
        <v>5.2236717277357729E-7</v>
      </c>
      <c r="K188" s="25">
        <f>I188/'Dados teoricos e resumo geral'!$E$2 - 1</f>
        <v>-9.4291991546780585E-2</v>
      </c>
      <c r="L188" s="25">
        <f t="shared" si="0"/>
        <v>0.21905579761441141</v>
      </c>
    </row>
    <row r="189" spans="1:12">
      <c r="A189" s="1" t="str">
        <f>'A3-999-92-16-7565-0-0'!A189</f>
        <v>185</v>
      </c>
      <c r="B189" s="4">
        <v>165</v>
      </c>
      <c r="C189" s="4">
        <v>57.647519801944</v>
      </c>
      <c r="D189" s="4">
        <v>65.338181293298007</v>
      </c>
      <c r="E189" s="4">
        <v>77.589987268734006</v>
      </c>
      <c r="F189" s="4">
        <v>89.026101555998096</v>
      </c>
      <c r="G189" s="4">
        <v>96.666830008397994</v>
      </c>
      <c r="I189" s="28">
        <f>IFERROR(0.001*SUMPRODUCT(C189:G189,DeltaP_agua_LHP_oxi!I189:M189)/SUMSQ(DeltaP_agua_LHP_oxi!I189:M189),"ND")</f>
        <v>1.5664062681433754E-6</v>
      </c>
      <c r="J189" s="27">
        <f>IFERROR(SUMPRODUCT(0.001*C189:G189-I189*DeltaP_agua_LHP_oxi!I189:M189,0.001*C189:G189-I189*DeltaP_agua_LHP_oxi!I189:M189),"ND")</f>
        <v>8.1159584527226048E-7</v>
      </c>
      <c r="K189" s="25">
        <f>I189/'Dados teoricos e resumo geral'!$E$2 - 1</f>
        <v>-9.0726029985850443E-2</v>
      </c>
      <c r="L189" s="25">
        <f t="shared" si="0"/>
        <v>0.20951283897451445</v>
      </c>
    </row>
    <row r="190" spans="1:12">
      <c r="A190" s="1" t="str">
        <f>'A3-999-92-16-7565-0-0'!A190</f>
        <v>186</v>
      </c>
      <c r="B190" s="4">
        <v>166</v>
      </c>
      <c r="C190" s="4">
        <v>58.246811244264002</v>
      </c>
      <c r="D190" s="4">
        <v>65.438071114924</v>
      </c>
      <c r="E190" s="4">
        <v>77.823031860903995</v>
      </c>
      <c r="F190" s="4">
        <v>88.809701310145996</v>
      </c>
      <c r="G190" s="4">
        <v>96.533651494135995</v>
      </c>
      <c r="I190" s="28">
        <f>IFERROR(0.001*SUMPRODUCT(C190:G190,DeltaP_agua_LHP_oxi!I190:M190)/SUMSQ(DeltaP_agua_LHP_oxi!I190:M190),"ND")</f>
        <v>1.5562767898485585E-6</v>
      </c>
      <c r="J190" s="27">
        <f>IFERROR(SUMPRODUCT(0.001*C190:G190-I190*DeltaP_agua_LHP_oxi!I190:M190,0.001*C190:G190-I190*DeltaP_agua_LHP_oxi!I190:M190),"ND")</f>
        <v>2.34318451881495E-7</v>
      </c>
      <c r="K190" s="25">
        <f>I190/'Dados teoricos e resumo geral'!$E$2 - 1</f>
        <v>-9.660603131795531E-2</v>
      </c>
      <c r="L190" s="25">
        <f t="shared" si="0"/>
        <v>0.22530900853752334</v>
      </c>
    </row>
    <row r="191" spans="1:12">
      <c r="A191" s="1" t="str">
        <f>'A3-999-92-16-7565-0-0'!A191</f>
        <v>187</v>
      </c>
      <c r="B191" s="4">
        <v>167</v>
      </c>
      <c r="C191" s="4"/>
      <c r="D191" s="4"/>
      <c r="E191" s="4"/>
      <c r="F191" s="4"/>
      <c r="G191" s="4"/>
      <c r="I191" s="28" t="str">
        <f>IFERROR(0.001*SUMPRODUCT(C191:G191,DeltaP_agua_LHP_oxi!I191:M191)/SUMSQ(DeltaP_agua_LHP_oxi!I191:M191),"ND")</f>
        <v>ND</v>
      </c>
      <c r="J191" s="27" t="str">
        <f>IFERROR(SUMPRODUCT(0.001*C191:G191-I191*DeltaP_agua_LHP_oxi!I191:M191,0.001*C191:G191-I191*DeltaP_agua_LHP_oxi!I191:M191),"ND")</f>
        <v>ND</v>
      </c>
      <c r="K191" s="25" t="e">
        <f>I191/'Dados teoricos e resumo geral'!$E$2 - 1</f>
        <v>#VALUE!</v>
      </c>
      <c r="L191" s="25" t="e">
        <f t="shared" si="0"/>
        <v>#VALUE!</v>
      </c>
    </row>
    <row r="192" spans="1:12">
      <c r="A192" s="1" t="str">
        <f>'A3-999-92-16-7565-0-0'!A192</f>
        <v>188</v>
      </c>
      <c r="B192" s="4">
        <v>168</v>
      </c>
      <c r="C192" s="4">
        <v>56.848496203807997</v>
      </c>
      <c r="D192" s="4">
        <v>67.485586892935999</v>
      </c>
      <c r="E192" s="4">
        <v>76.391428127812006</v>
      </c>
      <c r="F192" s="4">
        <v>86.046383665587996</v>
      </c>
      <c r="G192" s="4">
        <v>102.576309006546</v>
      </c>
      <c r="I192" s="28">
        <f>IFERROR(0.001*SUMPRODUCT(C192:G192,DeltaP_agua_LHP_oxi!I192:M192)/SUMSQ(DeltaP_agua_LHP_oxi!I192:M192),"ND")</f>
        <v>1.708717692083242E-6</v>
      </c>
      <c r="J192" s="27">
        <f>IFERROR(SUMPRODUCT(0.001*C192:G192-I192*DeltaP_agua_LHP_oxi!I192:M192,0.001*C192:G192-I192*DeltaP_agua_LHP_oxi!I192:M192),"ND")</f>
        <v>1.0872183353284452E-3</v>
      </c>
      <c r="K192" s="25">
        <f>I192/'Dados teoricos e resumo geral'!$E$2 - 1</f>
        <v>-8.1165077591908164E-3</v>
      </c>
      <c r="L192" s="25">
        <f t="shared" si="0"/>
        <v>1.6432809313114527E-2</v>
      </c>
    </row>
    <row r="193" spans="1:12">
      <c r="A193" s="1" t="str">
        <f>'A3-999-92-16-7565-0-0'!A193</f>
        <v>189</v>
      </c>
      <c r="B193" s="4">
        <v>169</v>
      </c>
      <c r="C193" s="4">
        <v>57.697476584615998</v>
      </c>
      <c r="D193" s="4">
        <v>67.202585518093997</v>
      </c>
      <c r="E193" s="4">
        <v>77.390231369199995</v>
      </c>
      <c r="F193" s="4">
        <v>87.561209130270001</v>
      </c>
      <c r="G193" s="4">
        <v>95.601449381738007</v>
      </c>
      <c r="I193" s="28">
        <f>IFERROR(0.001*SUMPRODUCT(C193:G193,DeltaP_agua_LHP_oxi!I193:M193)/SUMSQ(DeltaP_agua_LHP_oxi!I193:M193),"ND")</f>
        <v>1.5837992323832889E-6</v>
      </c>
      <c r="J193" s="27">
        <f>IFERROR(SUMPRODUCT(0.001*C193:G193-I193*DeltaP_agua_LHP_oxi!I193:M193,0.001*C193:G193-I193*DeltaP_agua_LHP_oxi!I193:M193),"ND")</f>
        <v>2.8850976673139112E-7</v>
      </c>
      <c r="K193" s="25">
        <f>I193/'Dados teoricos e resumo geral'!$E$2 - 1</f>
        <v>-8.0629690379468877E-2</v>
      </c>
      <c r="L193" s="25">
        <f t="shared" si="0"/>
        <v>0.18309345322800619</v>
      </c>
    </row>
    <row r="194" spans="1:12">
      <c r="A194" s="1" t="str">
        <f>'A3-999-92-16-7565-0-0'!A194</f>
        <v>190</v>
      </c>
      <c r="B194" s="4">
        <v>170</v>
      </c>
      <c r="C194" s="4">
        <v>59.661746887320099</v>
      </c>
      <c r="D194" s="4">
        <v>67.685342792469996</v>
      </c>
      <c r="E194" s="4">
        <v>78.555478073768001</v>
      </c>
      <c r="F194" s="4">
        <v>86.912008392714</v>
      </c>
      <c r="G194" s="4">
        <v>95.018826029454004</v>
      </c>
      <c r="I194" s="28">
        <f>IFERROR(0.001*SUMPRODUCT(C194:G194,DeltaP_agua_LHP_oxi!I194:M194)/SUMSQ(DeltaP_agua_LHP_oxi!I194:M194),"ND")</f>
        <v>1.5353922193523168E-6</v>
      </c>
      <c r="J194" s="27">
        <f>IFERROR(SUMPRODUCT(0.001*C194:G194-I194*DeltaP_agua_LHP_oxi!I194:M194,0.001*C194:G194-I194*DeltaP_agua_LHP_oxi!I194:M194),"ND")</f>
        <v>5.8207598684795815E-7</v>
      </c>
      <c r="K194" s="25">
        <f>I194/'Dados teoricos e resumo geral'!$E$2 - 1</f>
        <v>-0.10872919292255367</v>
      </c>
      <c r="L194" s="25">
        <f t="shared" si="0"/>
        <v>0.25886928241324103</v>
      </c>
    </row>
    <row r="195" spans="1:12">
      <c r="A195" s="1" t="str">
        <f>'A3-999-92-16-7565-0-0'!A195</f>
        <v>191</v>
      </c>
      <c r="B195" s="4">
        <v>171</v>
      </c>
      <c r="I195" s="28" t="str">
        <f>IFERROR(0.001*SUMPRODUCT(C195:G195,DeltaP_agua_LHP_oxi!I195:M195)/SUMSQ(DeltaP_agua_LHP_oxi!I195:M195),"ND")</f>
        <v>ND</v>
      </c>
      <c r="J195" s="27" t="str">
        <f>IFERROR(SUMPRODUCT(0.001*C195:G195-I195*DeltaP_agua_LHP_oxi!I195:M195,0.001*C195:G195-I195*DeltaP_agua_LHP_oxi!I195:M195),"ND")</f>
        <v>ND</v>
      </c>
      <c r="K195" s="25" t="e">
        <f>I195/'Dados teoricos e resumo geral'!$E$2 - 1</f>
        <v>#VALUE!</v>
      </c>
      <c r="L195" s="25" t="e">
        <f t="shared" si="0"/>
        <v>#VALUE!</v>
      </c>
    </row>
    <row r="196" spans="1:12">
      <c r="A196" s="1" t="str">
        <f>'A3-999-92-16-7565-0-0'!A196</f>
        <v>192</v>
      </c>
      <c r="B196" s="4">
        <v>172</v>
      </c>
      <c r="I196" s="28" t="str">
        <f>IFERROR(0.001*SUMPRODUCT(C196:G196,DeltaP_agua_LHP_oxi!I196:M196)/SUMSQ(DeltaP_agua_LHP_oxi!I196:M196),"ND")</f>
        <v>ND</v>
      </c>
      <c r="J196" s="27" t="str">
        <f>IFERROR(SUMPRODUCT(0.001*C196:G196-I196*DeltaP_agua_LHP_oxi!I196:M196,0.001*C196:G196-I196*DeltaP_agua_LHP_oxi!I196:M196),"ND")</f>
        <v>ND</v>
      </c>
      <c r="K196" s="25" t="e">
        <f>I196/'Dados teoricos e resumo geral'!$E$2 - 1</f>
        <v>#VALUE!</v>
      </c>
      <c r="L196" s="25" t="e">
        <f t="shared" si="0"/>
        <v>#VALUE!</v>
      </c>
    </row>
    <row r="197" spans="1:12">
      <c r="A197" s="1" t="str">
        <f>'A3-999-92-16-7565-0-0'!A197</f>
        <v>193</v>
      </c>
      <c r="B197" s="4">
        <v>173</v>
      </c>
      <c r="I197" s="28" t="str">
        <f>IFERROR(0.001*SUMPRODUCT(C197:G197,DeltaP_agua_LHP_oxi!I197:M197)/SUMSQ(DeltaP_agua_LHP_oxi!I197:M197),"ND")</f>
        <v>ND</v>
      </c>
      <c r="J197" s="27" t="str">
        <f>IFERROR(SUMPRODUCT(0.001*C197:G197-I197*DeltaP_agua_LHP_oxi!I197:M197,0.001*C197:G197-I197*DeltaP_agua_LHP_oxi!I197:M197),"ND")</f>
        <v>ND</v>
      </c>
      <c r="K197" s="25" t="e">
        <f>I197/'Dados teoricos e resumo geral'!$E$2 - 1</f>
        <v>#VALUE!</v>
      </c>
      <c r="L197" s="25" t="e">
        <f t="shared" si="0"/>
        <v>#VALUE!</v>
      </c>
    </row>
    <row r="198" spans="1:12">
      <c r="A198" s="1" t="str">
        <f>'A3-999-92-16-7565-0-0'!A198</f>
        <v>194</v>
      </c>
      <c r="B198" s="4">
        <v>174</v>
      </c>
      <c r="I198" s="28" t="str">
        <f>IFERROR(0.001*SUMPRODUCT(C198:G198,DeltaP_agua_LHP_oxi!I198:M198)/SUMSQ(DeltaP_agua_LHP_oxi!I198:M198),"ND")</f>
        <v>ND</v>
      </c>
      <c r="J198" s="27" t="str">
        <f>IFERROR(SUMPRODUCT(0.001*C198:G198-I198*DeltaP_agua_LHP_oxi!I198:M198,0.001*C198:G198-I198*DeltaP_agua_LHP_oxi!I198:M198),"ND")</f>
        <v>ND</v>
      </c>
      <c r="K198" s="25" t="e">
        <f>I198/'Dados teoricos e resumo geral'!$E$2 - 1</f>
        <v>#VALUE!</v>
      </c>
      <c r="L198" s="25" t="e">
        <f t="shared" si="0"/>
        <v>#VALUE!</v>
      </c>
    </row>
    <row r="199" spans="1:12">
      <c r="A199" s="1" t="str">
        <f>'A3-999-92-16-7565-0-0'!A199</f>
        <v>195</v>
      </c>
      <c r="B199" s="4">
        <v>175</v>
      </c>
      <c r="I199" s="28" t="str">
        <f>IFERROR(0.001*SUMPRODUCT(C199:G199,DeltaP_agua_LHP_oxi!I199:M199)/SUMSQ(DeltaP_agua_LHP_oxi!I199:M199),"ND")</f>
        <v>ND</v>
      </c>
      <c r="J199" s="27" t="str">
        <f>IFERROR(SUMPRODUCT(0.001*C199:G199-I199*DeltaP_agua_LHP_oxi!I199:M199,0.001*C199:G199-I199*DeltaP_agua_LHP_oxi!I199:M199),"ND")</f>
        <v>ND</v>
      </c>
      <c r="K199" s="25" t="e">
        <f>I199/'Dados teoricos e resumo geral'!$E$2 - 1</f>
        <v>#VALUE!</v>
      </c>
      <c r="L199" s="25" t="e">
        <f t="shared" si="0"/>
        <v>#VALUE!</v>
      </c>
    </row>
    <row r="200" spans="1:12">
      <c r="A200" s="1" t="str">
        <f>'A3-999-92-16-7565-0-0'!A200</f>
        <v>196</v>
      </c>
      <c r="B200" s="4">
        <v>176</v>
      </c>
      <c r="I200" s="28" t="str">
        <f>IFERROR(0.001*SUMPRODUCT(C200:G200,DeltaP_agua_LHP_oxi!I200:M200)/SUMSQ(DeltaP_agua_LHP_oxi!I200:M200),"ND")</f>
        <v>ND</v>
      </c>
      <c r="J200" s="27" t="str">
        <f>IFERROR(SUMPRODUCT(0.001*C200:G200-I200*DeltaP_agua_LHP_oxi!I200:M200,0.001*C200:G200-I200*DeltaP_agua_LHP_oxi!I200:M200),"ND")</f>
        <v>ND</v>
      </c>
      <c r="K200" s="25" t="e">
        <f>I200/'Dados teoricos e resumo geral'!$E$2 - 1</f>
        <v>#VALUE!</v>
      </c>
      <c r="L200" s="25" t="e">
        <f t="shared" si="0"/>
        <v>#VALUE!</v>
      </c>
    </row>
    <row r="201" spans="1:12">
      <c r="A201" s="1" t="str">
        <f>'A3-999-92-16-7565-0-0'!A201</f>
        <v>197</v>
      </c>
      <c r="B201" s="4">
        <v>177</v>
      </c>
      <c r="I201" s="28" t="str">
        <f>IFERROR(0.001*SUMPRODUCT(C201:G201,DeltaP_agua_LHP_oxi!I201:M201)/SUMSQ(DeltaP_agua_LHP_oxi!I201:M201),"ND")</f>
        <v>ND</v>
      </c>
      <c r="J201" s="27" t="str">
        <f>IFERROR(SUMPRODUCT(0.001*C201:G201-I201*DeltaP_agua_LHP_oxi!I201:M201,0.001*C201:G201-I201*DeltaP_agua_LHP_oxi!I201:M201),"ND")</f>
        <v>ND</v>
      </c>
      <c r="K201" s="25" t="e">
        <f>I201/'Dados teoricos e resumo geral'!$E$2 - 1</f>
        <v>#VALUE!</v>
      </c>
      <c r="L201" s="25" t="e">
        <f t="shared" si="0"/>
        <v>#VALUE!</v>
      </c>
    </row>
    <row r="202" spans="1:12">
      <c r="A202" s="1" t="str">
        <f>'A3-999-92-16-7565-0-0'!A202</f>
        <v>198</v>
      </c>
      <c r="B202" s="4">
        <v>178</v>
      </c>
      <c r="I202" s="28" t="str">
        <f>IFERROR(0.001*SUMPRODUCT(C202:G202,DeltaP_agua_LHP_oxi!I202:M202)/SUMSQ(DeltaP_agua_LHP_oxi!I202:M202),"ND")</f>
        <v>ND</v>
      </c>
      <c r="J202" s="27" t="str">
        <f>IFERROR(SUMPRODUCT(0.001*C202:G202-I202*DeltaP_agua_LHP_oxi!I202:M202,0.001*C202:G202-I202*DeltaP_agua_LHP_oxi!I202:M202),"ND")</f>
        <v>ND</v>
      </c>
      <c r="K202" s="25" t="e">
        <f>I202/'Dados teoricos e resumo geral'!$E$2 - 1</f>
        <v>#VALUE!</v>
      </c>
      <c r="L202" s="25" t="e">
        <f t="shared" si="0"/>
        <v>#VALUE!</v>
      </c>
    </row>
    <row r="203" spans="1:12">
      <c r="A203" s="1" t="str">
        <f>'A3-999-92-16-7565-0-0'!A203</f>
        <v>199</v>
      </c>
      <c r="B203" s="4">
        <v>179</v>
      </c>
      <c r="I203" s="28" t="str">
        <f>IFERROR(0.001*SUMPRODUCT(C203:G203,DeltaP_agua_LHP_oxi!I203:M203)/SUMSQ(DeltaP_agua_LHP_oxi!I203:M203),"ND")</f>
        <v>ND</v>
      </c>
      <c r="J203" s="27" t="str">
        <f>IFERROR(SUMPRODUCT(0.001*C203:G203-I203*DeltaP_agua_LHP_oxi!I203:M203,0.001*C203:G203-I203*DeltaP_agua_LHP_oxi!I203:M203),"ND")</f>
        <v>ND</v>
      </c>
      <c r="K203" s="25" t="e">
        <f>I203/'Dados teoricos e resumo geral'!$E$2 - 1</f>
        <v>#VALUE!</v>
      </c>
      <c r="L203" s="25" t="e">
        <f t="shared" si="0"/>
        <v>#VALUE!</v>
      </c>
    </row>
    <row r="204" spans="1:12">
      <c r="A204" s="1" t="str">
        <f>'A3-999-92-16-7565-0-0'!A204</f>
        <v>200</v>
      </c>
      <c r="B204" s="4">
        <v>180</v>
      </c>
      <c r="I204" s="28" t="str">
        <f>IFERROR(0.001*SUMPRODUCT(C204:G204,DeltaP_agua_LHP_oxi!I204:M204)/SUMSQ(DeltaP_agua_LHP_oxi!I204:M204),"ND")</f>
        <v>ND</v>
      </c>
      <c r="J204" s="27" t="str">
        <f>IFERROR(SUMPRODUCT(0.001*C204:G204-I204*DeltaP_agua_LHP_oxi!I204:M204,0.001*C204:G204-I204*DeltaP_agua_LHP_oxi!I204:M204),"ND")</f>
        <v>ND</v>
      </c>
      <c r="K204" s="25" t="e">
        <f>I204/'Dados teoricos e resumo geral'!$E$2 - 1</f>
        <v>#VALUE!</v>
      </c>
      <c r="L204" s="25" t="e">
        <f t="shared" si="0"/>
        <v>#VALUE!</v>
      </c>
    </row>
    <row r="205" spans="1:12">
      <c r="A205" s="1" t="str">
        <f>'A3-999-92-16-7565-0-0'!A205</f>
        <v>201</v>
      </c>
      <c r="B205" s="4">
        <v>181</v>
      </c>
      <c r="I205" s="28" t="str">
        <f>IFERROR(0.001*SUMPRODUCT(C205:G205,DeltaP_agua_LHP_oxi!I205:M205)/SUMSQ(DeltaP_agua_LHP_oxi!I205:M205),"ND")</f>
        <v>ND</v>
      </c>
      <c r="J205" s="27" t="str">
        <f>IFERROR(SUMPRODUCT(0.001*C205:G205-I205*DeltaP_agua_LHP_oxi!I205:M205,0.001*C205:G205-I205*DeltaP_agua_LHP_oxi!I205:M205),"ND")</f>
        <v>ND</v>
      </c>
      <c r="K205" s="25" t="e">
        <f>I205/'Dados teoricos e resumo geral'!$E$2 - 1</f>
        <v>#VALUE!</v>
      </c>
      <c r="L205" s="25" t="e">
        <f t="shared" si="0"/>
        <v>#VALUE!</v>
      </c>
    </row>
    <row r="206" spans="1:12">
      <c r="A206" s="1" t="str">
        <f>'A3-999-92-16-7565-0-0'!A206</f>
        <v>202</v>
      </c>
      <c r="B206" s="4">
        <v>182</v>
      </c>
      <c r="I206" s="28" t="str">
        <f>IFERROR(0.001*SUMPRODUCT(C206:G206,DeltaP_agua_LHP_oxi!I206:M206)/SUMSQ(DeltaP_agua_LHP_oxi!I206:M206),"ND")</f>
        <v>ND</v>
      </c>
      <c r="J206" s="27" t="str">
        <f>IFERROR(SUMPRODUCT(0.001*C206:G206-I206*DeltaP_agua_LHP_oxi!I206:M206,0.001*C206:G206-I206*DeltaP_agua_LHP_oxi!I206:M206),"ND")</f>
        <v>ND</v>
      </c>
      <c r="K206" s="25" t="e">
        <f>I206/'Dados teoricos e resumo geral'!$E$2 - 1</f>
        <v>#VALUE!</v>
      </c>
      <c r="L206" s="25" t="e">
        <f t="shared" si="0"/>
        <v>#VALUE!</v>
      </c>
    </row>
    <row r="207" spans="1:12">
      <c r="A207" s="1" t="str">
        <f>'A3-999-92-16-7565-0-0'!A207</f>
        <v>203</v>
      </c>
      <c r="B207" s="4">
        <v>183</v>
      </c>
      <c r="I207" s="28" t="str">
        <f>IFERROR(0.001*SUMPRODUCT(C207:G207,DeltaP_agua_LHP_oxi!I207:M207)/SUMSQ(DeltaP_agua_LHP_oxi!I207:M207),"ND")</f>
        <v>ND</v>
      </c>
      <c r="J207" s="27" t="str">
        <f>IFERROR(SUMPRODUCT(0.001*C207:G207-I207*DeltaP_agua_LHP_oxi!I207:M207,0.001*C207:G207-I207*DeltaP_agua_LHP_oxi!I207:M207),"ND")</f>
        <v>ND</v>
      </c>
      <c r="K207" s="25" t="e">
        <f>I207/'Dados teoricos e resumo geral'!$E$2 - 1</f>
        <v>#VALUE!</v>
      </c>
      <c r="L207" s="25" t="e">
        <f t="shared" si="0"/>
        <v>#VALUE!</v>
      </c>
    </row>
    <row r="208" spans="1:12">
      <c r="A208" s="1" t="str">
        <f>'A3-999-92-16-7565-0-0'!A208</f>
        <v>204</v>
      </c>
      <c r="B208" s="4">
        <v>184</v>
      </c>
      <c r="I208" s="28" t="str">
        <f>IFERROR(0.001*SUMPRODUCT(C208:G208,DeltaP_agua_LHP_oxi!I208:M208)/SUMSQ(DeltaP_agua_LHP_oxi!I208:M208),"ND")</f>
        <v>ND</v>
      </c>
      <c r="J208" s="27" t="str">
        <f>IFERROR(SUMPRODUCT(0.001*C208:G208-I208*DeltaP_agua_LHP_oxi!I208:M208,0.001*C208:G208-I208*DeltaP_agua_LHP_oxi!I208:M208),"ND")</f>
        <v>ND</v>
      </c>
      <c r="K208" s="25" t="e">
        <f>I208/'Dados teoricos e resumo geral'!$E$2 - 1</f>
        <v>#VALUE!</v>
      </c>
      <c r="L208" s="25" t="e">
        <f t="shared" si="0"/>
        <v>#VALUE!</v>
      </c>
    </row>
    <row r="209" spans="1:12">
      <c r="A209" s="1" t="str">
        <f>'A3-999-92-16-7565-0-0'!A209</f>
        <v>205</v>
      </c>
      <c r="B209" s="4">
        <v>185</v>
      </c>
      <c r="I209" s="28" t="str">
        <f>IFERROR(0.001*SUMPRODUCT(C209:G209,DeltaP_agua_LHP_oxi!I209:M209)/SUMSQ(DeltaP_agua_LHP_oxi!I209:M209),"ND")</f>
        <v>ND</v>
      </c>
      <c r="J209" s="27" t="str">
        <f>IFERROR(SUMPRODUCT(0.001*C209:G209-I209*DeltaP_agua_LHP_oxi!I209:M209,0.001*C209:G209-I209*DeltaP_agua_LHP_oxi!I209:M209),"ND")</f>
        <v>ND</v>
      </c>
      <c r="K209" s="25" t="e">
        <f>I209/'Dados teoricos e resumo geral'!$E$2 - 1</f>
        <v>#VALUE!</v>
      </c>
      <c r="L209" s="25" t="e">
        <f t="shared" si="0"/>
        <v>#VALUE!</v>
      </c>
    </row>
    <row r="210" spans="1:12">
      <c r="A210" s="1" t="str">
        <f>'A3-999-92-16-7565-0-0'!A210</f>
        <v>206</v>
      </c>
      <c r="B210" s="4">
        <v>186</v>
      </c>
      <c r="I210" s="28" t="str">
        <f>IFERROR(0.001*SUMPRODUCT(C210:G210,DeltaP_agua_LHP_oxi!I210:M210)/SUMSQ(DeltaP_agua_LHP_oxi!I210:M210),"ND")</f>
        <v>ND</v>
      </c>
      <c r="J210" s="27" t="str">
        <f>IFERROR(SUMPRODUCT(0.001*C210:G210-I210*DeltaP_agua_LHP_oxi!I210:M210,0.001*C210:G210-I210*DeltaP_agua_LHP_oxi!I210:M210),"ND")</f>
        <v>ND</v>
      </c>
      <c r="K210" s="25" t="e">
        <f>I210/'Dados teoricos e resumo geral'!$E$2 - 1</f>
        <v>#VALUE!</v>
      </c>
      <c r="L210" s="25" t="e">
        <f t="shared" si="0"/>
        <v>#VALUE!</v>
      </c>
    </row>
    <row r="211" spans="1:12">
      <c r="A211" s="1" t="str">
        <f>'A3-999-92-16-7565-0-0'!A211</f>
        <v>207</v>
      </c>
      <c r="B211" s="4">
        <v>187</v>
      </c>
      <c r="I211" s="28" t="str">
        <f>IFERROR(0.001*SUMPRODUCT(C211:G211,DeltaP_agua_LHP_oxi!I211:M211)/SUMSQ(DeltaP_agua_LHP_oxi!I211:M211),"ND")</f>
        <v>ND</v>
      </c>
      <c r="J211" s="27" t="str">
        <f>IFERROR(SUMPRODUCT(0.001*C211:G211-I211*DeltaP_agua_LHP_oxi!I211:M211,0.001*C211:G211-I211*DeltaP_agua_LHP_oxi!I211:M211),"ND")</f>
        <v>ND</v>
      </c>
      <c r="K211" s="25" t="e">
        <f>I211/'Dados teoricos e resumo geral'!$E$2 - 1</f>
        <v>#VALUE!</v>
      </c>
      <c r="L211" s="25" t="e">
        <f t="shared" si="0"/>
        <v>#VALUE!</v>
      </c>
    </row>
    <row r="212" spans="1:12">
      <c r="A212" s="1" t="str">
        <f>'A3-999-92-16-7565-0-0'!A212</f>
        <v>208</v>
      </c>
      <c r="B212" s="4">
        <v>188</v>
      </c>
      <c r="I212" s="28" t="str">
        <f>IFERROR(0.001*SUMPRODUCT(C212:G212,DeltaP_agua_LHP_oxi!I212:M212)/SUMSQ(DeltaP_agua_LHP_oxi!I212:M212),"ND")</f>
        <v>ND</v>
      </c>
      <c r="J212" s="27" t="str">
        <f>IFERROR(SUMPRODUCT(0.001*C212:G212-I212*DeltaP_agua_LHP_oxi!I212:M212,0.001*C212:G212-I212*DeltaP_agua_LHP_oxi!I212:M212),"ND")</f>
        <v>ND</v>
      </c>
      <c r="K212" s="25" t="e">
        <f>I212/'Dados teoricos e resumo geral'!$E$2 - 1</f>
        <v>#VALUE!</v>
      </c>
      <c r="L212" s="25" t="e">
        <f t="shared" si="0"/>
        <v>#VALUE!</v>
      </c>
    </row>
    <row r="213" spans="1:12">
      <c r="A213" s="1" t="str">
        <f>'A3-999-92-16-7565-0-0'!A213</f>
        <v>209</v>
      </c>
      <c r="B213" s="4">
        <v>189</v>
      </c>
      <c r="I213" s="28" t="str">
        <f>IFERROR(0.001*SUMPRODUCT(C213:G213,DeltaP_agua_LHP_oxi!I213:M213)/SUMSQ(DeltaP_agua_LHP_oxi!I213:M213),"ND")</f>
        <v>ND</v>
      </c>
      <c r="J213" s="27" t="str">
        <f>IFERROR(SUMPRODUCT(0.001*C213:G213-I213*DeltaP_agua_LHP_oxi!I213:M213,0.001*C213:G213-I213*DeltaP_agua_LHP_oxi!I213:M213),"ND")</f>
        <v>ND</v>
      </c>
      <c r="K213" s="25" t="e">
        <f>I213/'Dados teoricos e resumo geral'!$E$2 - 1</f>
        <v>#VALUE!</v>
      </c>
      <c r="L213" s="25" t="e">
        <f t="shared" si="0"/>
        <v>#VALUE!</v>
      </c>
    </row>
    <row r="214" spans="1:12">
      <c r="A214" s="1" t="str">
        <f>'A3-999-92-16-7565-0-0'!A214</f>
        <v>210</v>
      </c>
      <c r="B214" s="4">
        <v>190</v>
      </c>
      <c r="I214" s="28" t="str">
        <f>IFERROR(0.001*SUMPRODUCT(C214:G214,DeltaP_agua_LHP_oxi!I214:M214)/SUMSQ(DeltaP_agua_LHP_oxi!I214:M214),"ND")</f>
        <v>ND</v>
      </c>
      <c r="J214" s="27" t="str">
        <f>IFERROR(SUMPRODUCT(0.001*C214:G214-I214*DeltaP_agua_LHP_oxi!I214:M214,0.001*C214:G214-I214*DeltaP_agua_LHP_oxi!I214:M214),"ND")</f>
        <v>ND</v>
      </c>
      <c r="K214" s="25" t="e">
        <f>I214/'Dados teoricos e resumo geral'!$E$2 - 1</f>
        <v>#VALUE!</v>
      </c>
      <c r="L214" s="25" t="e">
        <f t="shared" si="0"/>
        <v>#VALUE!</v>
      </c>
    </row>
    <row r="215" spans="1:12">
      <c r="A215" s="1" t="str">
        <f>'A3-999-92-16-7565-0-0'!A215</f>
        <v>211</v>
      </c>
      <c r="B215" s="4">
        <v>191</v>
      </c>
      <c r="I215" s="28" t="str">
        <f>IFERROR(0.001*SUMPRODUCT(C215:G215,DeltaP_agua_LHP_oxi!I215:M215)/SUMSQ(DeltaP_agua_LHP_oxi!I215:M215),"ND")</f>
        <v>ND</v>
      </c>
      <c r="J215" s="27" t="str">
        <f>IFERROR(SUMPRODUCT(0.001*C215:G215-I215*DeltaP_agua_LHP_oxi!I215:M215,0.001*C215:G215-I215*DeltaP_agua_LHP_oxi!I215:M215),"ND")</f>
        <v>ND</v>
      </c>
      <c r="K215" s="25" t="e">
        <f>I215/'Dados teoricos e resumo geral'!$E$2 - 1</f>
        <v>#VALUE!</v>
      </c>
      <c r="L215" s="25" t="e">
        <f t="shared" si="0"/>
        <v>#VALUE!</v>
      </c>
    </row>
    <row r="216" spans="1:12">
      <c r="A216" s="1" t="str">
        <f>'A3-999-92-16-7565-0-0'!A216</f>
        <v>212</v>
      </c>
      <c r="B216" s="4">
        <v>192</v>
      </c>
      <c r="I216" s="28" t="str">
        <f>IFERROR(0.001*SUMPRODUCT(C216:G216,DeltaP_agua_LHP_oxi!I216:M216)/SUMSQ(DeltaP_agua_LHP_oxi!I216:M216),"ND")</f>
        <v>ND</v>
      </c>
      <c r="J216" s="27" t="str">
        <f>IFERROR(SUMPRODUCT(0.001*C216:G216-I216*DeltaP_agua_LHP_oxi!I216:M216,0.001*C216:G216-I216*DeltaP_agua_LHP_oxi!I216:M216),"ND")</f>
        <v>ND</v>
      </c>
      <c r="K216" s="25" t="e">
        <f>I216/'Dados teoricos e resumo geral'!$E$2 - 1</f>
        <v>#VALUE!</v>
      </c>
      <c r="L216" s="25" t="e">
        <f t="shared" si="0"/>
        <v>#VALUE!</v>
      </c>
    </row>
    <row r="217" spans="1:12">
      <c r="A217" s="1" t="str">
        <f>'A3-999-92-16-7565-0-0'!A217</f>
        <v>213</v>
      </c>
      <c r="B217" s="4">
        <v>193</v>
      </c>
      <c r="I217" s="28" t="str">
        <f>IFERROR(0.001*SUMPRODUCT(C217:G217,DeltaP_agua_LHP_oxi!I217:M217)/SUMSQ(DeltaP_agua_LHP_oxi!I217:M217),"ND")</f>
        <v>ND</v>
      </c>
      <c r="J217" s="27" t="str">
        <f>IFERROR(SUMPRODUCT(0.001*C217:G217-I217*DeltaP_agua_LHP_oxi!I217:M217,0.001*C217:G217-I217*DeltaP_agua_LHP_oxi!I217:M217),"ND")</f>
        <v>ND</v>
      </c>
      <c r="K217" s="25" t="e">
        <f>I217/'Dados teoricos e resumo geral'!$E$2 - 1</f>
        <v>#VALUE!</v>
      </c>
      <c r="L217" s="25" t="e">
        <f t="shared" si="0"/>
        <v>#VALUE!</v>
      </c>
    </row>
    <row r="218" spans="1:12">
      <c r="A218" s="1" t="str">
        <f>'A3-999-92-16-7565-0-0'!A218</f>
        <v>214</v>
      </c>
      <c r="B218" s="4">
        <v>194</v>
      </c>
      <c r="I218" s="28" t="str">
        <f>IFERROR(0.001*SUMPRODUCT(C218:G218,DeltaP_agua_LHP_oxi!I218:M218)/SUMSQ(DeltaP_agua_LHP_oxi!I218:M218),"ND")</f>
        <v>ND</v>
      </c>
      <c r="J218" s="27" t="str">
        <f>IFERROR(SUMPRODUCT(0.001*C218:G218-I218*DeltaP_agua_LHP_oxi!I218:M218,0.001*C218:G218-I218*DeltaP_agua_LHP_oxi!I218:M218),"ND")</f>
        <v>ND</v>
      </c>
      <c r="K218" s="25" t="e">
        <f>I218/'Dados teoricos e resumo geral'!$E$2 - 1</f>
        <v>#VALUE!</v>
      </c>
      <c r="L218" s="25" t="e">
        <f t="shared" si="0"/>
        <v>#VALUE!</v>
      </c>
    </row>
    <row r="219" spans="1:12">
      <c r="A219" s="1" t="str">
        <f>'A3-999-92-16-7565-0-0'!A219</f>
        <v>215</v>
      </c>
      <c r="B219" s="4">
        <v>195</v>
      </c>
      <c r="I219" s="28" t="str">
        <f>IFERROR(0.001*SUMPRODUCT(C219:G219,DeltaP_agua_LHP_oxi!I219:M219)/SUMSQ(DeltaP_agua_LHP_oxi!I219:M219),"ND")</f>
        <v>ND</v>
      </c>
      <c r="J219" s="27" t="str">
        <f>IFERROR(SUMPRODUCT(0.001*C219:G219-I219*DeltaP_agua_LHP_oxi!I219:M219,0.001*C219:G219-I219*DeltaP_agua_LHP_oxi!I219:M219),"ND")</f>
        <v>ND</v>
      </c>
      <c r="K219" s="25" t="e">
        <f>I219/'Dados teoricos e resumo geral'!$E$2 - 1</f>
        <v>#VALUE!</v>
      </c>
      <c r="L219" s="25" t="e">
        <f t="shared" si="0"/>
        <v>#VALUE!</v>
      </c>
    </row>
    <row r="220" spans="1:12">
      <c r="A220" s="1" t="str">
        <f>'A3-999-92-16-7565-0-0'!A220</f>
        <v>216</v>
      </c>
      <c r="B220" s="4">
        <v>196</v>
      </c>
      <c r="I220" s="28" t="str">
        <f>IFERROR(0.001*SUMPRODUCT(C220:G220,DeltaP_agua_LHP_oxi!I220:M220)/SUMSQ(DeltaP_agua_LHP_oxi!I220:M220),"ND")</f>
        <v>ND</v>
      </c>
      <c r="J220" s="27" t="str">
        <f>IFERROR(SUMPRODUCT(0.001*C220:G220-I220*DeltaP_agua_LHP_oxi!I220:M220,0.001*C220:G220-I220*DeltaP_agua_LHP_oxi!I220:M220),"ND")</f>
        <v>ND</v>
      </c>
      <c r="K220" s="25" t="e">
        <f>I220/'Dados teoricos e resumo geral'!$E$2 - 1</f>
        <v>#VALUE!</v>
      </c>
      <c r="L220" s="25" t="e">
        <f t="shared" si="0"/>
        <v>#VALUE!</v>
      </c>
    </row>
    <row r="221" spans="1:12">
      <c r="A221" s="1" t="str">
        <f>'A3-999-92-16-7565-0-0'!A221</f>
        <v>217</v>
      </c>
      <c r="B221" s="4">
        <v>197</v>
      </c>
      <c r="I221" s="28" t="str">
        <f>IFERROR(0.001*SUMPRODUCT(C221:G221,DeltaP_agua_LHP_oxi!I221:M221)/SUMSQ(DeltaP_agua_LHP_oxi!I221:M221),"ND")</f>
        <v>ND</v>
      </c>
      <c r="J221" s="27" t="str">
        <f>IFERROR(SUMPRODUCT(0.001*C221:G221-I221*DeltaP_agua_LHP_oxi!I221:M221,0.001*C221:G221-I221*DeltaP_agua_LHP_oxi!I221:M221),"ND")</f>
        <v>ND</v>
      </c>
      <c r="K221" s="25" t="e">
        <f>I221/'Dados teoricos e resumo geral'!$E$2 - 1</f>
        <v>#VALUE!</v>
      </c>
      <c r="L221" s="25" t="e">
        <f t="shared" si="0"/>
        <v>#VALUE!</v>
      </c>
    </row>
    <row r="222" spans="1:12">
      <c r="A222" s="1" t="str">
        <f>'A3-999-92-16-7565-0-0'!A222</f>
        <v>218</v>
      </c>
      <c r="B222" s="4">
        <v>198</v>
      </c>
      <c r="I222" s="28" t="str">
        <f>IFERROR(0.001*SUMPRODUCT(C222:G222,DeltaP_agua_LHP_oxi!I222:M222)/SUMSQ(DeltaP_agua_LHP_oxi!I222:M222),"ND")</f>
        <v>ND</v>
      </c>
      <c r="J222" s="27" t="str">
        <f>IFERROR(SUMPRODUCT(0.001*C222:G222-I222*DeltaP_agua_LHP_oxi!I222:M222,0.001*C222:G222-I222*DeltaP_agua_LHP_oxi!I222:M222),"ND")</f>
        <v>ND</v>
      </c>
      <c r="K222" s="25" t="e">
        <f>I222/'Dados teoricos e resumo geral'!$E$2 - 1</f>
        <v>#VALUE!</v>
      </c>
      <c r="L222" s="25" t="e">
        <f t="shared" si="0"/>
        <v>#VALUE!</v>
      </c>
    </row>
    <row r="223" spans="1:12">
      <c r="A223" s="1" t="str">
        <f>'A3-999-92-16-7565-0-0'!A223</f>
        <v>219</v>
      </c>
      <c r="B223" s="4">
        <v>199</v>
      </c>
      <c r="I223" s="28" t="str">
        <f>IFERROR(0.001*SUMPRODUCT(C223:G223,DeltaP_agua_LHP_oxi!I223:M223)/SUMSQ(DeltaP_agua_LHP_oxi!I223:M223),"ND")</f>
        <v>ND</v>
      </c>
      <c r="J223" s="27" t="str">
        <f>IFERROR(SUMPRODUCT(0.001*C223:G223-I223*DeltaP_agua_LHP_oxi!I223:M223,0.001*C223:G223-I223*DeltaP_agua_LHP_oxi!I223:M223),"ND")</f>
        <v>ND</v>
      </c>
      <c r="K223" s="25" t="e">
        <f>I223/'Dados teoricos e resumo geral'!$E$2 - 1</f>
        <v>#VALUE!</v>
      </c>
      <c r="L223" s="25" t="e">
        <f t="shared" si="0"/>
        <v>#VALUE!</v>
      </c>
    </row>
    <row r="224" spans="1:12">
      <c r="A224" s="1" t="str">
        <f>'A3-999-92-16-7565-0-0'!A224</f>
        <v>220</v>
      </c>
      <c r="B224" s="4">
        <v>200</v>
      </c>
      <c r="I224" s="28" t="str">
        <f>IFERROR(0.001*SUMPRODUCT(C224:G224,DeltaP_agua_LHP_oxi!I224:M224)/SUMSQ(DeltaP_agua_LHP_oxi!I224:M224),"ND")</f>
        <v>ND</v>
      </c>
      <c r="J224" s="27" t="str">
        <f>IFERROR(SUMPRODUCT(0.001*C224:G224-I224*DeltaP_agua_LHP_oxi!I224:M224,0.001*C224:G224-I224*DeltaP_agua_LHP_oxi!I224:M224),"ND")</f>
        <v>ND</v>
      </c>
      <c r="K224" s="25" t="e">
        <f>I224/'Dados teoricos e resumo geral'!$E$2 - 1</f>
        <v>#VALUE!</v>
      </c>
      <c r="L224" s="25" t="e">
        <f t="shared" si="0"/>
        <v>#VALUE!</v>
      </c>
    </row>
    <row r="225" spans="1:12">
      <c r="A225" s="1" t="str">
        <f>'A3-999-92-16-7565-0-0'!A225</f>
        <v>221</v>
      </c>
      <c r="I225" s="28" t="str">
        <f>IFERROR(0.001*SUMPRODUCT(C225:G225,DeltaP_agua_LHP_oxi!I225:M225)/SUMSQ(DeltaP_agua_LHP_oxi!I225:M225),"ND")</f>
        <v>ND</v>
      </c>
      <c r="J225" s="27" t="str">
        <f>IFERROR(SUMPRODUCT(0.001*C225:G225-I225*DeltaP_agua_LHP_oxi!I225:M225,0.001*C225:G225-I225*DeltaP_agua_LHP_oxi!I225:M225),"ND")</f>
        <v>ND</v>
      </c>
      <c r="K225" s="25" t="e">
        <f>I225/'Dados teoricos e resumo geral'!$E$2 - 1</f>
        <v>#VALUE!</v>
      </c>
      <c r="L225" s="25" t="e">
        <f t="shared" si="0"/>
        <v>#VALUE!</v>
      </c>
    </row>
    <row r="226" spans="1:12">
      <c r="A226" s="1" t="str">
        <f>'A3-999-92-16-7565-0-0'!A226</f>
        <v>222</v>
      </c>
      <c r="I226" s="28" t="str">
        <f>IFERROR(0.001*SUMPRODUCT(C226:G226,DeltaP_agua_LHP_oxi!I226:M226)/SUMSQ(DeltaP_agua_LHP_oxi!I226:M226),"ND")</f>
        <v>ND</v>
      </c>
      <c r="J226" s="27" t="str">
        <f>IFERROR(SUMPRODUCT(0.001*C226:G226-I226*DeltaP_agua_LHP_oxi!I226:M226,0.001*C226:G226-I226*DeltaP_agua_LHP_oxi!I226:M226),"ND")</f>
        <v>ND</v>
      </c>
      <c r="K226" s="25" t="e">
        <f>I226/'Dados teoricos e resumo geral'!$E$2 - 1</f>
        <v>#VALUE!</v>
      </c>
      <c r="L226" s="25" t="e">
        <f t="shared" si="0"/>
        <v>#VALUE!</v>
      </c>
    </row>
    <row r="227" spans="1:12">
      <c r="A227" s="1" t="str">
        <f>'A3-999-92-16-7565-0-0'!A227</f>
        <v>223</v>
      </c>
      <c r="I227" s="28" t="str">
        <f>IFERROR(0.001*SUMPRODUCT(C227:G227,DeltaP_agua_LHP_oxi!I227:M227)/SUMSQ(DeltaP_agua_LHP_oxi!I227:M227),"ND")</f>
        <v>ND</v>
      </c>
      <c r="J227" s="27" t="str">
        <f>IFERROR(SUMPRODUCT(0.001*C227:G227-I227*DeltaP_agua_LHP_oxi!I227:M227,0.001*C227:G227-I227*DeltaP_agua_LHP_oxi!I227:M227),"ND")</f>
        <v>ND</v>
      </c>
      <c r="K227" s="25" t="e">
        <f>I227/'Dados teoricos e resumo geral'!$E$2 - 1</f>
        <v>#VALUE!</v>
      </c>
      <c r="L227" s="25" t="e">
        <f t="shared" si="0"/>
        <v>#VALUE!</v>
      </c>
    </row>
    <row r="228" spans="1:12">
      <c r="A228" s="1" t="str">
        <f>'A3-999-92-16-7565-0-0'!A228</f>
        <v>224</v>
      </c>
      <c r="I228" s="28" t="str">
        <f>IFERROR(0.001*SUMPRODUCT(C228:G228,DeltaP_agua_LHP_oxi!I228:M228)/SUMSQ(DeltaP_agua_LHP_oxi!I228:M228),"ND")</f>
        <v>ND</v>
      </c>
      <c r="J228" s="27" t="str">
        <f>IFERROR(SUMPRODUCT(0.001*C228:G228-I228*DeltaP_agua_LHP_oxi!I228:M228,0.001*C228:G228-I228*DeltaP_agua_LHP_oxi!I228:M228),"ND")</f>
        <v>ND</v>
      </c>
      <c r="K228" s="25" t="e">
        <f>I228/'Dados teoricos e resumo geral'!$E$2 - 1</f>
        <v>#VALUE!</v>
      </c>
      <c r="L228" s="25" t="e">
        <f t="shared" si="0"/>
        <v>#VALUE!</v>
      </c>
    </row>
    <row r="229" spans="1:12">
      <c r="A229" s="1" t="str">
        <f>'A3-999-92-16-7565-0-0'!A229</f>
        <v>225</v>
      </c>
      <c r="I229" s="28" t="str">
        <f>IFERROR(0.001*SUMPRODUCT(C229:G229,DeltaP_agua_LHP_oxi!I229:M229)/SUMSQ(DeltaP_agua_LHP_oxi!I229:M229),"ND")</f>
        <v>ND</v>
      </c>
      <c r="J229" s="27" t="str">
        <f>IFERROR(SUMPRODUCT(0.001*C229:G229-I229*DeltaP_agua_LHP_oxi!I229:M229,0.001*C229:G229-I229*DeltaP_agua_LHP_oxi!I229:M229),"ND")</f>
        <v>ND</v>
      </c>
      <c r="K229" s="25" t="e">
        <f>I229/'Dados teoricos e resumo geral'!$E$2 - 1</f>
        <v>#VALUE!</v>
      </c>
      <c r="L229" s="25" t="e">
        <f t="shared" si="0"/>
        <v>#VALUE!</v>
      </c>
    </row>
    <row r="230" spans="1:12">
      <c r="A230" s="1" t="str">
        <f>'A3-999-92-16-7565-0-0'!A230</f>
        <v>226</v>
      </c>
      <c r="I230" s="28" t="str">
        <f>IFERROR(0.001*SUMPRODUCT(C230:G230,DeltaP_agua_LHP_oxi!I230:M230)/SUMSQ(DeltaP_agua_LHP_oxi!I230:M230),"ND")</f>
        <v>ND</v>
      </c>
      <c r="J230" s="27" t="str">
        <f>IFERROR(SUMPRODUCT(0.001*C230:G230-I230*DeltaP_agua_LHP_oxi!I230:M230,0.001*C230:G230-I230*DeltaP_agua_LHP_oxi!I230:M230),"ND")</f>
        <v>ND</v>
      </c>
      <c r="K230" s="25" t="e">
        <f>I230/'Dados teoricos e resumo geral'!$E$2 - 1</f>
        <v>#VALUE!</v>
      </c>
      <c r="L230" s="25" t="e">
        <f t="shared" si="0"/>
        <v>#VALUE!</v>
      </c>
    </row>
    <row r="231" spans="1:12">
      <c r="A231" s="1" t="str">
        <f>'A3-999-92-16-7565-0-0'!A231</f>
        <v>227</v>
      </c>
      <c r="I231" s="28" t="str">
        <f>IFERROR(0.001*SUMPRODUCT(C231:G231,DeltaP_agua_LHP_oxi!I231:M231)/SUMSQ(DeltaP_agua_LHP_oxi!I231:M231),"ND")</f>
        <v>ND</v>
      </c>
      <c r="J231" s="27" t="str">
        <f>IFERROR(SUMPRODUCT(0.001*C231:G231-I231*DeltaP_agua_LHP_oxi!I231:M231,0.001*C231:G231-I231*DeltaP_agua_LHP_oxi!I231:M231),"ND")</f>
        <v>ND</v>
      </c>
      <c r="K231" s="25" t="e">
        <f>I231/'Dados teoricos e resumo geral'!$E$2 - 1</f>
        <v>#VALUE!</v>
      </c>
      <c r="L231" s="25" t="e">
        <f t="shared" si="0"/>
        <v>#VALUE!</v>
      </c>
    </row>
    <row r="232" spans="1:12">
      <c r="A232" s="1" t="str">
        <f>'A3-999-92-16-7565-0-0'!A232</f>
        <v>228</v>
      </c>
      <c r="I232" s="28" t="str">
        <f>IFERROR(0.001*SUMPRODUCT(C232:G232,DeltaP_agua_LHP_oxi!I232:M232)/SUMSQ(DeltaP_agua_LHP_oxi!I232:M232),"ND")</f>
        <v>ND</v>
      </c>
      <c r="J232" s="27" t="str">
        <f>IFERROR(SUMPRODUCT(0.001*C232:G232-I232*DeltaP_agua_LHP_oxi!I232:M232,0.001*C232:G232-I232*DeltaP_agua_LHP_oxi!I232:M232),"ND")</f>
        <v>ND</v>
      </c>
      <c r="K232" s="25" t="e">
        <f>I232/'Dados teoricos e resumo geral'!$E$2 - 1</f>
        <v>#VALUE!</v>
      </c>
      <c r="L232" s="25" t="e">
        <f t="shared" si="0"/>
        <v>#VALUE!</v>
      </c>
    </row>
    <row r="233" spans="1:12">
      <c r="A233" s="1" t="str">
        <f>'A3-999-92-16-7565-0-0'!A233</f>
        <v>229</v>
      </c>
      <c r="I233" s="28" t="str">
        <f>IFERROR(0.001*SUMPRODUCT(C233:G233,DeltaP_agua_LHP_oxi!I233:M233)/SUMSQ(DeltaP_agua_LHP_oxi!I233:M233),"ND")</f>
        <v>ND</v>
      </c>
      <c r="J233" s="27" t="str">
        <f>IFERROR(SUMPRODUCT(0.001*C233:G233-I233*DeltaP_agua_LHP_oxi!I233:M233,0.001*C233:G233-I233*DeltaP_agua_LHP_oxi!I233:M233),"ND")</f>
        <v>ND</v>
      </c>
      <c r="K233" s="25" t="e">
        <f>I233/'Dados teoricos e resumo geral'!$E$2 - 1</f>
        <v>#VALUE!</v>
      </c>
      <c r="L233" s="25" t="e">
        <f t="shared" si="0"/>
        <v>#VALUE!</v>
      </c>
    </row>
    <row r="234" spans="1:12">
      <c r="A234" s="1" t="str">
        <f>'A3-999-92-16-7565-0-0'!A234</f>
        <v>230</v>
      </c>
      <c r="I234" s="28" t="str">
        <f>IFERROR(0.001*SUMPRODUCT(C234:G234,DeltaP_agua_LHP_oxi!I234:M234)/SUMSQ(DeltaP_agua_LHP_oxi!I234:M234),"ND")</f>
        <v>ND</v>
      </c>
      <c r="J234" s="27" t="str">
        <f>IFERROR(SUMPRODUCT(0.001*C234:G234-I234*DeltaP_agua_LHP_oxi!I234:M234,0.001*C234:G234-I234*DeltaP_agua_LHP_oxi!I234:M234),"ND")</f>
        <v>ND</v>
      </c>
      <c r="K234" s="25" t="e">
        <f>I234/'Dados teoricos e resumo geral'!$E$2 - 1</f>
        <v>#VALUE!</v>
      </c>
      <c r="L234" s="25" t="e">
        <f t="shared" si="0"/>
        <v>#VALUE!</v>
      </c>
    </row>
    <row r="235" spans="1:12">
      <c r="A235" s="1" t="str">
        <f>'A3-999-92-16-7565-0-0'!A235</f>
        <v>231</v>
      </c>
      <c r="I235" s="28" t="str">
        <f>IFERROR(0.001*SUMPRODUCT(C235:G235,DeltaP_agua_LHP_oxi!I235:M235)/SUMSQ(DeltaP_agua_LHP_oxi!I235:M235),"ND")</f>
        <v>ND</v>
      </c>
      <c r="J235" s="27" t="str">
        <f>IFERROR(SUMPRODUCT(0.001*C235:G235-I235*DeltaP_agua_LHP_oxi!I235:M235,0.001*C235:G235-I235*DeltaP_agua_LHP_oxi!I235:M235),"ND")</f>
        <v>ND</v>
      </c>
      <c r="K235" s="25" t="e">
        <f>I235/'Dados teoricos e resumo geral'!$E$2 - 1</f>
        <v>#VALUE!</v>
      </c>
      <c r="L235" s="25" t="e">
        <f t="shared" si="0"/>
        <v>#VALUE!</v>
      </c>
    </row>
    <row r="236" spans="1:12">
      <c r="A236" s="1" t="str">
        <f>'A3-999-92-16-7565-0-0'!A236</f>
        <v>232</v>
      </c>
      <c r="I236" s="28" t="str">
        <f>IFERROR(0.001*SUMPRODUCT(C236:G236,DeltaP_agua_LHP_oxi!I236:M236)/SUMSQ(DeltaP_agua_LHP_oxi!I236:M236),"ND")</f>
        <v>ND</v>
      </c>
      <c r="J236" s="27" t="str">
        <f>IFERROR(SUMPRODUCT(0.001*C236:G236-I236*DeltaP_agua_LHP_oxi!I236:M236,0.001*C236:G236-I236*DeltaP_agua_LHP_oxi!I236:M236),"ND")</f>
        <v>ND</v>
      </c>
      <c r="K236" s="25" t="e">
        <f>I236/'Dados teoricos e resumo geral'!$E$2 - 1</f>
        <v>#VALUE!</v>
      </c>
      <c r="L236" s="25" t="e">
        <f t="shared" si="0"/>
        <v>#VALUE!</v>
      </c>
    </row>
    <row r="237" spans="1:12">
      <c r="A237" s="1" t="str">
        <f>'A3-999-92-16-7565-0-0'!A237</f>
        <v>233</v>
      </c>
      <c r="I237" s="28" t="str">
        <f>IFERROR(0.001*SUMPRODUCT(C237:G237,DeltaP_agua_LHP_oxi!I237:M237)/SUMSQ(DeltaP_agua_LHP_oxi!I237:M237),"ND")</f>
        <v>ND</v>
      </c>
      <c r="J237" s="27" t="str">
        <f>IFERROR(SUMPRODUCT(0.001*C237:G237-I237*DeltaP_agua_LHP_oxi!I237:M237,0.001*C237:G237-I237*DeltaP_agua_LHP_oxi!I237:M237),"ND")</f>
        <v>ND</v>
      </c>
      <c r="K237" s="25" t="e">
        <f>I237/'Dados teoricos e resumo geral'!$E$2 - 1</f>
        <v>#VALUE!</v>
      </c>
      <c r="L237" s="25" t="e">
        <f t="shared" si="0"/>
        <v>#VALUE!</v>
      </c>
    </row>
    <row r="238" spans="1:12">
      <c r="A238" s="1" t="str">
        <f>'A3-999-92-16-7565-0-0'!A238</f>
        <v>234</v>
      </c>
      <c r="I238" s="28" t="str">
        <f>IFERROR(0.001*SUMPRODUCT(C238:G238,DeltaP_agua_LHP_oxi!I238:M238)/SUMSQ(DeltaP_agua_LHP_oxi!I238:M238),"ND")</f>
        <v>ND</v>
      </c>
      <c r="J238" s="27" t="str">
        <f>IFERROR(SUMPRODUCT(0.001*C238:G238-I238*DeltaP_agua_LHP_oxi!I238:M238,0.001*C238:G238-I238*DeltaP_agua_LHP_oxi!I238:M238),"ND")</f>
        <v>ND</v>
      </c>
      <c r="K238" s="25" t="e">
        <f>I238/'Dados teoricos e resumo geral'!$E$2 - 1</f>
        <v>#VALUE!</v>
      </c>
      <c r="L238" s="25" t="e">
        <f t="shared" si="0"/>
        <v>#VALUE!</v>
      </c>
    </row>
    <row r="239" spans="1:12">
      <c r="A239" s="1" t="str">
        <f>'A3-999-92-16-7565-0-0'!A239</f>
        <v>235</v>
      </c>
      <c r="I239" s="28" t="str">
        <f>IFERROR(0.001*SUMPRODUCT(C239:G239,DeltaP_agua_LHP_oxi!I239:M239)/SUMSQ(DeltaP_agua_LHP_oxi!I239:M239),"ND")</f>
        <v>ND</v>
      </c>
      <c r="J239" s="27" t="str">
        <f>IFERROR(SUMPRODUCT(0.001*C239:G239-I239*DeltaP_agua_LHP_oxi!I239:M239,0.001*C239:G239-I239*DeltaP_agua_LHP_oxi!I239:M239),"ND")</f>
        <v>ND</v>
      </c>
      <c r="K239" s="25" t="e">
        <f>I239/'Dados teoricos e resumo geral'!$E$2 - 1</f>
        <v>#VALUE!</v>
      </c>
      <c r="L239" s="25" t="e">
        <f t="shared" si="0"/>
        <v>#VALUE!</v>
      </c>
    </row>
    <row r="240" spans="1:12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</sheetData>
  <mergeCells count="1">
    <mergeCell ref="C1:G1"/>
  </mergeCells>
  <conditionalFormatting sqref="J2:J239">
    <cfRule type="colorScale" priority="1">
      <colorScale>
        <cfvo type="min"/>
        <cfvo type="max"/>
        <color rgb="FF57BB8A"/>
        <color rgb="FFFF0000"/>
      </colorScale>
    </cfRule>
  </conditionalFormatting>
  <conditionalFormatting sqref="K2:K23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workbookViewId="0"/>
  </sheetViews>
  <sheetFormatPr defaultColWidth="12.5703125" defaultRowHeight="15.75" customHeight="1"/>
  <cols>
    <col min="1" max="1" width="3.7109375" customWidth="1"/>
    <col min="2" max="2" width="4.85546875" customWidth="1"/>
  </cols>
  <sheetData>
    <row r="1" spans="1:13">
      <c r="A1" s="1" t="s">
        <v>0</v>
      </c>
      <c r="B1" s="2" t="s">
        <v>1</v>
      </c>
      <c r="C1" s="60" t="s">
        <v>346</v>
      </c>
      <c r="D1" s="61"/>
      <c r="E1" s="61"/>
      <c r="F1" s="61"/>
      <c r="G1" s="61"/>
      <c r="I1" s="60" t="s">
        <v>347</v>
      </c>
      <c r="J1" s="61"/>
      <c r="K1" s="61"/>
      <c r="L1" s="61"/>
      <c r="M1" s="61"/>
    </row>
    <row r="2" spans="1:13">
      <c r="A2" s="1" t="str">
        <f>'A3-999-92-16-7565-0-0'!A2</f>
        <v>001</v>
      </c>
      <c r="B2" s="4"/>
      <c r="C2" s="4">
        <v>2.1309999999999998</v>
      </c>
      <c r="D2" s="4">
        <v>3.9609999999999999</v>
      </c>
      <c r="E2" s="4">
        <v>6.1109999999999998</v>
      </c>
      <c r="F2" s="4">
        <v>8.952</v>
      </c>
      <c r="G2" s="4">
        <v>12.372999999999999</v>
      </c>
      <c r="I2" s="8">
        <f t="shared" ref="I2:M2" si="0">SQRT(2*998*C2*100000)</f>
        <v>20623.956943322006</v>
      </c>
      <c r="J2" s="8">
        <f t="shared" si="0"/>
        <v>28117.887545119742</v>
      </c>
      <c r="K2" s="8">
        <f t="shared" si="0"/>
        <v>34924.999642090188</v>
      </c>
      <c r="L2" s="8">
        <f t="shared" si="0"/>
        <v>42270.784236869797</v>
      </c>
      <c r="M2" s="8">
        <f t="shared" si="0"/>
        <v>49695.581292505274</v>
      </c>
    </row>
    <row r="3" spans="1:13">
      <c r="A3" s="1" t="str">
        <f>'A3-999-92-16-7565-0-0'!A3</f>
        <v>002</v>
      </c>
      <c r="B3" s="4"/>
      <c r="C3" s="4">
        <v>2.532</v>
      </c>
      <c r="D3" s="4">
        <v>4.6849999999999996</v>
      </c>
      <c r="E3" s="4">
        <v>7.819</v>
      </c>
      <c r="F3" s="4">
        <v>11.12</v>
      </c>
      <c r="G3" s="4">
        <v>15.250999999999999</v>
      </c>
      <c r="I3" s="8">
        <f t="shared" ref="I3:M3" si="1">SQRT(2*998*C3*100000)</f>
        <v>22480.818490437578</v>
      </c>
      <c r="J3" s="8">
        <f t="shared" si="1"/>
        <v>30579.829953745651</v>
      </c>
      <c r="K3" s="8">
        <f t="shared" si="1"/>
        <v>39505.346473610378</v>
      </c>
      <c r="L3" s="8">
        <f t="shared" si="1"/>
        <v>47112.121582454762</v>
      </c>
      <c r="M3" s="8">
        <f t="shared" si="1"/>
        <v>55173.359513446339</v>
      </c>
    </row>
    <row r="4" spans="1:13">
      <c r="A4" s="1" t="str">
        <f>'A3-999-92-16-7565-0-0'!A4</f>
        <v>003</v>
      </c>
      <c r="B4" s="4"/>
      <c r="C4" s="4">
        <v>2.988</v>
      </c>
      <c r="D4" s="4">
        <v>5.319</v>
      </c>
      <c r="E4" s="4">
        <v>8.6199999999999992</v>
      </c>
      <c r="F4" s="4">
        <v>12.42</v>
      </c>
      <c r="G4" s="4">
        <v>17.141999999999999</v>
      </c>
      <c r="I4" s="8">
        <f t="shared" ref="I4:M4" si="2">SQRT(2*998*C4*100000)</f>
        <v>24421.400451243579</v>
      </c>
      <c r="J4" s="8">
        <f t="shared" si="2"/>
        <v>32583.314748502798</v>
      </c>
      <c r="K4" s="8">
        <f t="shared" si="2"/>
        <v>41479.537123743314</v>
      </c>
      <c r="L4" s="8">
        <f t="shared" si="2"/>
        <v>49789.878489508286</v>
      </c>
      <c r="M4" s="8">
        <f t="shared" si="2"/>
        <v>58493.958662412311</v>
      </c>
    </row>
    <row r="5" spans="1:13">
      <c r="A5" s="1" t="str">
        <f>'A3-999-92-16-7565-0-0'!A5</f>
        <v>004</v>
      </c>
      <c r="B5" s="4"/>
      <c r="C5" s="4">
        <v>2.6829999999999998</v>
      </c>
      <c r="D5" s="4">
        <v>4.8879999999999999</v>
      </c>
      <c r="E5" s="4">
        <v>8.2200000000000006</v>
      </c>
      <c r="F5" s="4">
        <v>12.170999999999999</v>
      </c>
      <c r="G5" s="4">
        <v>15.935</v>
      </c>
      <c r="I5" s="8">
        <f t="shared" ref="I5:M5" si="3">SQRT(2*998*C5*100000)</f>
        <v>23141.451985560456</v>
      </c>
      <c r="J5" s="8">
        <f t="shared" si="3"/>
        <v>31235.31334883644</v>
      </c>
      <c r="K5" s="8">
        <f t="shared" si="3"/>
        <v>40505.703302127717</v>
      </c>
      <c r="L5" s="8">
        <f t="shared" si="3"/>
        <v>49288.250121098841</v>
      </c>
      <c r="M5" s="8">
        <f t="shared" si="3"/>
        <v>56397.038929362243</v>
      </c>
    </row>
    <row r="6" spans="1:13">
      <c r="A6" s="1" t="str">
        <f>'A3-999-92-16-7565-0-0'!A6</f>
        <v>005</v>
      </c>
      <c r="B6" s="4"/>
      <c r="I6" s="8">
        <f t="shared" ref="I6:M6" si="4">SQRT(2*998*C6*100000)</f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</row>
    <row r="7" spans="1:13">
      <c r="A7" s="1" t="str">
        <f>'A3-999-92-16-7565-0-0'!A7</f>
        <v>006</v>
      </c>
      <c r="B7" s="4"/>
      <c r="C7" s="4">
        <v>2.4390000000000001</v>
      </c>
      <c r="D7" s="4">
        <v>4.3879999999999999</v>
      </c>
      <c r="E7" s="4">
        <v>6.8730000000000002</v>
      </c>
      <c r="F7" s="4">
        <v>10.29</v>
      </c>
      <c r="G7" s="4">
        <v>14.276999999999999</v>
      </c>
      <c r="I7" s="8">
        <f t="shared" ref="I7:M7" si="5">SQRT(2*998*C7*100000)</f>
        <v>22064.097534229673</v>
      </c>
      <c r="J7" s="8">
        <f t="shared" si="5"/>
        <v>29594.675196730914</v>
      </c>
      <c r="K7" s="8">
        <f t="shared" si="5"/>
        <v>37038.504289455319</v>
      </c>
      <c r="L7" s="8">
        <f t="shared" si="5"/>
        <v>45319.796998662736</v>
      </c>
      <c r="M7" s="8">
        <f t="shared" si="5"/>
        <v>53382.480272089269</v>
      </c>
    </row>
    <row r="8" spans="1:13">
      <c r="A8" s="1" t="str">
        <f>'A3-999-92-16-7565-0-0'!A8</f>
        <v>007</v>
      </c>
      <c r="B8" s="4"/>
      <c r="C8" s="4">
        <v>19.502334427087501</v>
      </c>
      <c r="D8" s="4">
        <v>14.3527586181375</v>
      </c>
      <c r="E8" s="4">
        <v>9.9001709266500004</v>
      </c>
      <c r="F8" s="4">
        <v>9.9184022244375001</v>
      </c>
      <c r="G8" s="4">
        <v>6.1032003689999996</v>
      </c>
      <c r="I8" s="8">
        <f t="shared" ref="I8:M8" si="6">SQRT(2*998*C8*100000)</f>
        <v>62391.232971040612</v>
      </c>
      <c r="J8" s="8">
        <f t="shared" si="6"/>
        <v>53523.92567983261</v>
      </c>
      <c r="K8" s="8">
        <f t="shared" si="6"/>
        <v>44453.055203881544</v>
      </c>
      <c r="L8" s="8">
        <f t="shared" si="6"/>
        <v>44493.966826949974</v>
      </c>
      <c r="M8" s="8">
        <f t="shared" si="6"/>
        <v>34902.704675317073</v>
      </c>
    </row>
    <row r="9" spans="1:13">
      <c r="A9" s="1" t="str">
        <f>'A3-999-92-16-7565-0-0'!A9</f>
        <v>008</v>
      </c>
      <c r="B9" s="4"/>
      <c r="C9" s="4">
        <v>18.343259193750001</v>
      </c>
      <c r="D9" s="4">
        <v>13.2581940542625</v>
      </c>
      <c r="E9" s="4">
        <v>9.0594382965375004</v>
      </c>
      <c r="F9" s="4">
        <v>5.6298942226125002</v>
      </c>
      <c r="G9" s="4">
        <v>3.1813211578125</v>
      </c>
      <c r="I9" s="8">
        <f t="shared" ref="I9:M9" si="7">SQRT(2*998*C9*100000)</f>
        <v>60508.797170927966</v>
      </c>
      <c r="J9" s="8">
        <f t="shared" si="7"/>
        <v>51442.545944293961</v>
      </c>
      <c r="K9" s="8">
        <f t="shared" si="7"/>
        <v>42523.686152412578</v>
      </c>
      <c r="L9" s="8">
        <f t="shared" si="7"/>
        <v>33522.035839630247</v>
      </c>
      <c r="M9" s="8">
        <f t="shared" si="7"/>
        <v>25199.041709941572</v>
      </c>
    </row>
    <row r="10" spans="1:13">
      <c r="A10" s="1" t="str">
        <f>'A3-999-92-16-7565-0-0'!A10</f>
        <v>009</v>
      </c>
      <c r="B10" s="4"/>
      <c r="C10" s="4">
        <v>14.007771190650001</v>
      </c>
      <c r="D10" s="4">
        <v>9.7746577117874995</v>
      </c>
      <c r="E10" s="4">
        <v>6.7055278543124999</v>
      </c>
      <c r="F10" s="4">
        <v>4.0746438020625</v>
      </c>
      <c r="G10" s="4">
        <v>2.223489834525</v>
      </c>
      <c r="I10" s="8">
        <f t="shared" ref="I10:M10" si="8">SQRT(2*998*C10*100000)</f>
        <v>52876.754152025445</v>
      </c>
      <c r="J10" s="8">
        <f t="shared" si="8"/>
        <v>44170.371056544056</v>
      </c>
      <c r="K10" s="8">
        <f t="shared" si="8"/>
        <v>36584.46883201634</v>
      </c>
      <c r="L10" s="8">
        <f t="shared" si="8"/>
        <v>28518.395868135274</v>
      </c>
      <c r="M10" s="8">
        <f t="shared" si="8"/>
        <v>21066.764606156066</v>
      </c>
    </row>
    <row r="11" spans="1:13">
      <c r="A11" s="1" t="str">
        <f>'A3-999-92-16-7565-0-0'!A11</f>
        <v>010</v>
      </c>
      <c r="B11" s="4"/>
      <c r="C11" s="4">
        <v>17.114064273299999</v>
      </c>
      <c r="D11" s="4">
        <v>12.4931901289125</v>
      </c>
      <c r="E11" s="4">
        <v>8.4283631029499997</v>
      </c>
      <c r="F11" s="4">
        <v>5.2975270848375002</v>
      </c>
      <c r="G11" s="4">
        <v>2.8671863130375002</v>
      </c>
      <c r="I11" s="8">
        <f t="shared" ref="I11:M11" si="9">SQRT(2*998*C11*100000)</f>
        <v>58446.276433581974</v>
      </c>
      <c r="J11" s="8">
        <f t="shared" si="9"/>
        <v>49936.36700572975</v>
      </c>
      <c r="K11" s="8">
        <f t="shared" si="9"/>
        <v>41015.866141638646</v>
      </c>
      <c r="L11" s="8">
        <f t="shared" si="9"/>
        <v>32517.478471332382</v>
      </c>
      <c r="M11" s="8">
        <f t="shared" si="9"/>
        <v>23922.591583737016</v>
      </c>
    </row>
    <row r="12" spans="1:13">
      <c r="A12" s="1" t="str">
        <f>'A3-999-92-16-7565-0-0'!A12</f>
        <v>011</v>
      </c>
      <c r="B12" s="4"/>
      <c r="C12" s="4">
        <v>15.56792999925</v>
      </c>
      <c r="D12" s="4">
        <v>11.226130358475</v>
      </c>
      <c r="E12" s="4">
        <v>7.4123317526625003</v>
      </c>
      <c r="F12" s="4">
        <v>4.7232486686249997</v>
      </c>
      <c r="G12" s="4">
        <v>2.5278079031999998</v>
      </c>
      <c r="I12" s="8">
        <f t="shared" ref="I12:M12" si="10">SQRT(2*998*C12*100000)</f>
        <v>55743.688681771862</v>
      </c>
      <c r="J12" s="8">
        <f t="shared" si="10"/>
        <v>47336.409026790468</v>
      </c>
      <c r="K12" s="8">
        <f t="shared" si="10"/>
        <v>38464.287564329527</v>
      </c>
      <c r="L12" s="8">
        <f t="shared" si="10"/>
        <v>30704.404150830709</v>
      </c>
      <c r="M12" s="8">
        <f t="shared" si="10"/>
        <v>22462.200637486971</v>
      </c>
    </row>
    <row r="13" spans="1:13">
      <c r="A13" s="1" t="str">
        <f>'A3-999-92-16-7565-0-0'!A13</f>
        <v>012</v>
      </c>
      <c r="B13" s="4"/>
      <c r="C13" s="4">
        <v>14.787500280150001</v>
      </c>
      <c r="D13" s="4">
        <v>10.899374228775001</v>
      </c>
      <c r="E13" s="4">
        <v>7.3969059589124999</v>
      </c>
      <c r="F13" s="4">
        <v>4.5072815848500003</v>
      </c>
      <c r="G13" s="4">
        <v>2.4983575749</v>
      </c>
      <c r="I13" s="8">
        <f t="shared" ref="I13:M13" si="11">SQRT(2*998*C13*100000)</f>
        <v>54328.492118941977</v>
      </c>
      <c r="J13" s="8">
        <f t="shared" si="11"/>
        <v>46642.417347983697</v>
      </c>
      <c r="K13" s="8">
        <f t="shared" si="11"/>
        <v>38424.242730325015</v>
      </c>
      <c r="L13" s="8">
        <f t="shared" si="11"/>
        <v>29994.222849343168</v>
      </c>
      <c r="M13" s="8">
        <f t="shared" si="11"/>
        <v>22330.968898595511</v>
      </c>
    </row>
    <row r="14" spans="1:13">
      <c r="A14" s="1" t="str">
        <f>'A3-999-92-16-7565-0-0'!A14</f>
        <v>013</v>
      </c>
      <c r="B14" s="4"/>
      <c r="C14" s="4">
        <v>12.793301434349999</v>
      </c>
      <c r="D14" s="4">
        <v>9.1071199226249995</v>
      </c>
      <c r="E14" s="4">
        <v>6.2714878171124999</v>
      </c>
      <c r="F14" s="4">
        <v>3.8523650806125</v>
      </c>
      <c r="G14" s="4">
        <v>2.0278559373374998</v>
      </c>
      <c r="I14" s="8">
        <f t="shared" ref="I14:M14" si="12">SQRT(2*998*C14*100000)</f>
        <v>50532.593108767534</v>
      </c>
      <c r="J14" s="8">
        <f t="shared" si="12"/>
        <v>42635.444603709133</v>
      </c>
      <c r="K14" s="8">
        <f t="shared" si="12"/>
        <v>35380.629845943316</v>
      </c>
      <c r="L14" s="8">
        <f t="shared" si="12"/>
        <v>27729.624413075901</v>
      </c>
      <c r="M14" s="8">
        <f t="shared" si="12"/>
        <v>20118.649186577237</v>
      </c>
    </row>
    <row r="15" spans="1:13">
      <c r="A15" s="1" t="str">
        <f>'A3-999-92-16-7565-0-0'!A15</f>
        <v>014</v>
      </c>
      <c r="B15" s="4">
        <v>1</v>
      </c>
      <c r="C15" s="4">
        <v>1.97947368165</v>
      </c>
      <c r="D15" s="4">
        <v>3.9722692778250002</v>
      </c>
      <c r="E15" s="4">
        <v>6.2820062180249998</v>
      </c>
      <c r="F15" s="4">
        <v>9.5124112563375007</v>
      </c>
      <c r="G15" s="4">
        <v>12.970003404150001</v>
      </c>
      <c r="I15" s="8">
        <f t="shared" ref="I15:M15" si="13">SQRT(2*998*C15*100000)</f>
        <v>19877.196654894273</v>
      </c>
      <c r="J15" s="8">
        <f t="shared" si="13"/>
        <v>28157.857657390592</v>
      </c>
      <c r="K15" s="8">
        <f t="shared" si="13"/>
        <v>35410.287221622333</v>
      </c>
      <c r="L15" s="8">
        <f t="shared" si="13"/>
        <v>43573.814232460361</v>
      </c>
      <c r="M15" s="8">
        <f t="shared" si="13"/>
        <v>50880.376172630051</v>
      </c>
    </row>
    <row r="16" spans="1:13">
      <c r="A16" s="1">
        <f>'A3-999-92-16-7565-0-0'!A16</f>
        <v>0</v>
      </c>
      <c r="B16" s="4">
        <v>2</v>
      </c>
      <c r="C16" s="4"/>
      <c r="D16" s="4"/>
      <c r="E16" s="4"/>
      <c r="F16" s="4"/>
      <c r="G16" s="4"/>
      <c r="I16" s="8">
        <f t="shared" ref="I16:M16" si="14">SQRT(2*998*C16*100000)</f>
        <v>0</v>
      </c>
      <c r="J16" s="8">
        <f t="shared" si="14"/>
        <v>0</v>
      </c>
      <c r="K16" s="8">
        <f t="shared" si="14"/>
        <v>0</v>
      </c>
      <c r="L16" s="8">
        <f t="shared" si="14"/>
        <v>0</v>
      </c>
      <c r="M16" s="8">
        <f t="shared" si="14"/>
        <v>0</v>
      </c>
    </row>
    <row r="17" spans="1:13">
      <c r="A17" s="1" t="str">
        <f>'A3-999-92-16-7565-0-0'!A17</f>
        <v>015</v>
      </c>
      <c r="B17" s="4">
        <v>3</v>
      </c>
      <c r="C17" s="4">
        <v>1.94090720685</v>
      </c>
      <c r="D17" s="4">
        <v>3.6868831365374999</v>
      </c>
      <c r="E17" s="4">
        <v>6.2602687866000002</v>
      </c>
      <c r="F17" s="4">
        <v>9.5453667230625001</v>
      </c>
      <c r="G17" s="4">
        <v>13.110943407975</v>
      </c>
      <c r="I17" s="8">
        <f t="shared" ref="I17:M17" si="15">SQRT(2*998*C17*100000)</f>
        <v>19682.608528527413</v>
      </c>
      <c r="J17" s="8">
        <f t="shared" si="15"/>
        <v>27127.511387019727</v>
      </c>
      <c r="K17" s="8">
        <f t="shared" si="15"/>
        <v>35348.969572044953</v>
      </c>
      <c r="L17" s="8">
        <f t="shared" si="15"/>
        <v>43649.229064478044</v>
      </c>
      <c r="M17" s="8">
        <f t="shared" si="15"/>
        <v>51156.077881634068</v>
      </c>
    </row>
    <row r="18" spans="1:13">
      <c r="A18" s="1" t="str">
        <f>'A3-999-92-16-7565-0-0'!A18</f>
        <v>016</v>
      </c>
      <c r="B18" s="4">
        <v>4</v>
      </c>
      <c r="C18" s="4">
        <v>1.9296881763375</v>
      </c>
      <c r="D18" s="4">
        <v>3.7654163501250002</v>
      </c>
      <c r="E18" s="4">
        <v>6.0176548881374998</v>
      </c>
      <c r="F18" s="4">
        <v>9.2669918538374993</v>
      </c>
      <c r="G18" s="4">
        <v>13.1754520870125</v>
      </c>
      <c r="I18" s="8">
        <f t="shared" ref="I18:M18" si="16">SQRT(2*998*C18*100000)</f>
        <v>19625.640371640489</v>
      </c>
      <c r="J18" s="8">
        <f t="shared" si="16"/>
        <v>27414.906592672352</v>
      </c>
      <c r="K18" s="8">
        <f t="shared" si="16"/>
        <v>34657.23468011037</v>
      </c>
      <c r="L18" s="8">
        <f t="shared" si="16"/>
        <v>43008.040806644109</v>
      </c>
      <c r="M18" s="8">
        <f t="shared" si="16"/>
        <v>51281.772946805329</v>
      </c>
    </row>
    <row r="19" spans="1:13">
      <c r="A19" s="1" t="str">
        <f>'A3-999-92-16-7565-0-0'!A19</f>
        <v>017</v>
      </c>
      <c r="B19" s="4">
        <v>5</v>
      </c>
      <c r="C19" s="4">
        <v>2.032062700575</v>
      </c>
      <c r="D19" s="4">
        <v>3.8481573221624998</v>
      </c>
      <c r="E19" s="4">
        <v>6.3682523284875003</v>
      </c>
      <c r="F19" s="4">
        <v>8.8897485940125005</v>
      </c>
      <c r="G19" s="4">
        <v>13.116552425625001</v>
      </c>
      <c r="I19" s="8">
        <f t="shared" ref="I19:M19" si="17">SQRT(2*998*C19*100000)</f>
        <v>20139.506325497903</v>
      </c>
      <c r="J19" s="8">
        <f t="shared" si="17"/>
        <v>27714.47638876901</v>
      </c>
      <c r="K19" s="8">
        <f t="shared" si="17"/>
        <v>35652.533777644821</v>
      </c>
      <c r="L19" s="8">
        <f t="shared" si="17"/>
        <v>42123.554210974355</v>
      </c>
      <c r="M19" s="8">
        <f t="shared" si="17"/>
        <v>51167.019301057102</v>
      </c>
    </row>
    <row r="20" spans="1:13">
      <c r="A20" s="1">
        <f>'A3-999-92-16-7565-0-0'!A20</f>
        <v>0</v>
      </c>
      <c r="B20" s="4">
        <v>6</v>
      </c>
      <c r="C20" s="4"/>
      <c r="D20" s="4"/>
      <c r="E20" s="4"/>
      <c r="F20" s="4"/>
      <c r="G20" s="4"/>
      <c r="I20" s="8">
        <f t="shared" ref="I20:M20" si="18">SQRT(2*998*C20*100000)</f>
        <v>0</v>
      </c>
      <c r="J20" s="8">
        <f t="shared" si="18"/>
        <v>0</v>
      </c>
      <c r="K20" s="8">
        <f t="shared" si="18"/>
        <v>0</v>
      </c>
      <c r="L20" s="8">
        <f t="shared" si="18"/>
        <v>0</v>
      </c>
      <c r="M20" s="8">
        <f t="shared" si="18"/>
        <v>0</v>
      </c>
    </row>
    <row r="21" spans="1:13">
      <c r="A21" s="1" t="str">
        <f>'A3-999-92-16-7565-0-0'!A21</f>
        <v>018</v>
      </c>
      <c r="B21" s="4">
        <v>7</v>
      </c>
      <c r="C21" s="4">
        <v>1.8988355936250001</v>
      </c>
      <c r="D21" s="4">
        <v>3.9449228287500002</v>
      </c>
      <c r="E21" s="4">
        <v>6.2420374888124996</v>
      </c>
      <c r="F21" s="4">
        <v>9.6056696340749994</v>
      </c>
      <c r="G21" s="4">
        <v>13.730799571049999</v>
      </c>
      <c r="I21" s="8">
        <f t="shared" ref="I21:M21" si="19">SQRT(2*998*C21*100000)</f>
        <v>19468.117127435566</v>
      </c>
      <c r="J21" s="8">
        <f t="shared" si="19"/>
        <v>28060.766144538891</v>
      </c>
      <c r="K21" s="8">
        <f t="shared" si="19"/>
        <v>35297.460004467386</v>
      </c>
      <c r="L21" s="8">
        <f t="shared" si="19"/>
        <v>43786.889121760745</v>
      </c>
      <c r="M21" s="8">
        <f t="shared" si="19"/>
        <v>52351.385792370194</v>
      </c>
    </row>
    <row r="22" spans="1:13">
      <c r="A22" s="1" t="str">
        <f>'A3-999-92-16-7565-0-0'!A22</f>
        <v>019</v>
      </c>
      <c r="B22" s="4">
        <v>8</v>
      </c>
      <c r="C22" s="4">
        <v>2.1568752858375002</v>
      </c>
      <c r="D22" s="4">
        <v>3.8383415412750002</v>
      </c>
      <c r="E22" s="4">
        <v>5.9159819887124998</v>
      </c>
      <c r="F22" s="4">
        <v>8.7467057061749998</v>
      </c>
      <c r="G22" s="4">
        <v>13.385811148349999</v>
      </c>
      <c r="I22" s="8">
        <f t="shared" ref="I22:M22" si="20">SQRT(2*998*C22*100000)</f>
        <v>20748.790496150974</v>
      </c>
      <c r="J22" s="8">
        <f t="shared" si="20"/>
        <v>27679.107132248504</v>
      </c>
      <c r="K22" s="8">
        <f t="shared" si="20"/>
        <v>34363.207140006809</v>
      </c>
      <c r="L22" s="8">
        <f t="shared" si="20"/>
        <v>41783.279657687599</v>
      </c>
      <c r="M22" s="8">
        <f t="shared" si="20"/>
        <v>51689.533807248248</v>
      </c>
    </row>
    <row r="23" spans="1:13">
      <c r="A23" s="1">
        <f>'A3-999-92-16-7565-0-0'!A23</f>
        <v>0</v>
      </c>
      <c r="B23" s="4">
        <v>9</v>
      </c>
      <c r="I23" s="8">
        <f t="shared" ref="I23:M23" si="21">SQRT(2*998*C23*100000)</f>
        <v>0</v>
      </c>
      <c r="J23" s="8">
        <f t="shared" si="21"/>
        <v>0</v>
      </c>
      <c r="K23" s="8">
        <f t="shared" si="21"/>
        <v>0</v>
      </c>
      <c r="L23" s="8">
        <f t="shared" si="21"/>
        <v>0</v>
      </c>
      <c r="M23" s="8">
        <f t="shared" si="21"/>
        <v>0</v>
      </c>
    </row>
    <row r="24" spans="1:13">
      <c r="A24" s="1" t="str">
        <f>'A3-999-92-16-7565-0-0'!A24</f>
        <v>020</v>
      </c>
      <c r="B24" s="4">
        <v>10</v>
      </c>
      <c r="C24" s="4">
        <v>1.9114568785499999</v>
      </c>
      <c r="D24" s="4">
        <v>3.7724286174000001</v>
      </c>
      <c r="E24" s="4">
        <v>6.0891768296624997</v>
      </c>
      <c r="F24" s="4">
        <v>9.4584179925750007</v>
      </c>
      <c r="G24" s="4">
        <v>13.216121445824999</v>
      </c>
      <c r="I24" s="8">
        <f t="shared" ref="I24:M24" si="22">SQRT(2*998*C24*100000)</f>
        <v>19532.710845107496</v>
      </c>
      <c r="J24" s="8">
        <f t="shared" si="22"/>
        <v>27440.421863248386</v>
      </c>
      <c r="K24" s="8">
        <f t="shared" si="22"/>
        <v>34862.583025367399</v>
      </c>
      <c r="L24" s="8">
        <f t="shared" si="22"/>
        <v>43449.973893179384</v>
      </c>
      <c r="M24" s="8">
        <f t="shared" si="22"/>
        <v>51360.859032795292</v>
      </c>
    </row>
    <row r="25" spans="1:13">
      <c r="A25" s="1" t="str">
        <f>'A3-999-92-16-7565-0-0'!A25</f>
        <v>021</v>
      </c>
      <c r="B25" s="4">
        <v>1</v>
      </c>
      <c r="C25" s="4">
        <v>2.4464691855749998</v>
      </c>
      <c r="D25" s="4">
        <v>3.8607796023000001</v>
      </c>
      <c r="E25" s="4">
        <v>6.6361087968000003</v>
      </c>
      <c r="F25" s="4">
        <v>9.8791351200374997</v>
      </c>
      <c r="G25" s="4">
        <v>13.713970527675</v>
      </c>
      <c r="I25" s="8">
        <f t="shared" ref="I25:M25" si="23">SQRT(2*998*C25*100000)</f>
        <v>22097.856218211982</v>
      </c>
      <c r="J25" s="8">
        <f t="shared" si="23"/>
        <v>27759.892085868778</v>
      </c>
      <c r="K25" s="8">
        <f t="shared" si="23"/>
        <v>36394.605587109749</v>
      </c>
      <c r="L25" s="8">
        <f t="shared" si="23"/>
        <v>44405.803336495163</v>
      </c>
      <c r="M25" s="8">
        <f t="shared" si="23"/>
        <v>52319.2939299063</v>
      </c>
    </row>
    <row r="26" spans="1:13">
      <c r="A26" s="1" t="str">
        <f>'A3-999-92-16-7565-0-0'!A26</f>
        <v>022</v>
      </c>
      <c r="B26" s="4">
        <v>2</v>
      </c>
      <c r="C26" s="4">
        <v>2.1091946549624998</v>
      </c>
      <c r="D26" s="4">
        <v>4.2744844624875</v>
      </c>
      <c r="E26" s="4">
        <v>6.2939258781375003</v>
      </c>
      <c r="F26" s="4">
        <v>10.093701939824999</v>
      </c>
      <c r="G26" s="4">
        <v>12.97070403375</v>
      </c>
      <c r="I26" s="8">
        <f t="shared" ref="I26:M26" si="24">SQRT(2*998*C26*100000)</f>
        <v>20518.168854225638</v>
      </c>
      <c r="J26" s="8">
        <f t="shared" si="24"/>
        <v>29209.366626349587</v>
      </c>
      <c r="K26" s="8">
        <f t="shared" si="24"/>
        <v>35443.865552112751</v>
      </c>
      <c r="L26" s="8">
        <f t="shared" si="24"/>
        <v>44885.442040700342</v>
      </c>
      <c r="M26" s="8">
        <f t="shared" si="24"/>
        <v>50881.750413448826</v>
      </c>
    </row>
    <row r="27" spans="1:13">
      <c r="A27" s="1" t="str">
        <f>'A3-999-92-16-7565-0-0'!A27</f>
        <v>023</v>
      </c>
      <c r="B27" s="4">
        <v>3</v>
      </c>
      <c r="C27" s="4">
        <v>1.9696569055499999</v>
      </c>
      <c r="D27" s="4">
        <v>3.6097511821500001</v>
      </c>
      <c r="E27" s="4">
        <v>6.3381013705875002</v>
      </c>
      <c r="F27" s="4">
        <v>10.0859880477375</v>
      </c>
      <c r="G27" s="4">
        <v>13.037317587224999</v>
      </c>
      <c r="I27" s="8">
        <f t="shared" ref="I27:M27" si="25">SQRT(2*998*C27*100000)</f>
        <v>19827.847042676622</v>
      </c>
      <c r="J27" s="8">
        <f t="shared" si="25"/>
        <v>26842.24908529723</v>
      </c>
      <c r="K27" s="8">
        <f t="shared" si="25"/>
        <v>35568.033872696215</v>
      </c>
      <c r="L27" s="8">
        <f t="shared" si="25"/>
        <v>44868.287401330628</v>
      </c>
      <c r="M27" s="8">
        <f t="shared" si="25"/>
        <v>51012.23961374475</v>
      </c>
    </row>
    <row r="28" spans="1:13">
      <c r="A28" s="1" t="str">
        <f>'A3-999-92-16-7565-0-0'!A28</f>
        <v>024</v>
      </c>
      <c r="B28" s="4">
        <v>4</v>
      </c>
      <c r="C28" s="4">
        <v>2.2872978839624998</v>
      </c>
      <c r="D28" s="4">
        <v>4.0781499357</v>
      </c>
      <c r="E28" s="4">
        <v>6.8029929952875001</v>
      </c>
      <c r="F28" s="4">
        <v>9.5285376796874992</v>
      </c>
      <c r="G28" s="4">
        <v>13.2988624178625</v>
      </c>
      <c r="I28" s="8">
        <f t="shared" ref="I28:M28" si="26">SQRT(2*998*C28*100000)</f>
        <v>21366.905663640558</v>
      </c>
      <c r="J28" s="8">
        <f t="shared" si="26"/>
        <v>28530.662928956277</v>
      </c>
      <c r="K28" s="8">
        <f t="shared" si="26"/>
        <v>36849.388079849916</v>
      </c>
      <c r="L28" s="8">
        <f t="shared" si="26"/>
        <v>43610.734009709406</v>
      </c>
      <c r="M28" s="8">
        <f t="shared" si="26"/>
        <v>51521.38331416728</v>
      </c>
    </row>
    <row r="29" spans="1:13">
      <c r="A29" s="1" t="str">
        <f>'A3-999-92-16-7565-0-0'!A29</f>
        <v>025</v>
      </c>
      <c r="B29" s="4">
        <v>5</v>
      </c>
      <c r="C29" s="4">
        <v>2.1007801332749998</v>
      </c>
      <c r="D29" s="4">
        <v>3.7668195997499998</v>
      </c>
      <c r="E29" s="4">
        <v>6.3626433108375</v>
      </c>
      <c r="F29" s="4">
        <v>9.3399170449874998</v>
      </c>
      <c r="G29" s="4">
        <v>13.474162133249999</v>
      </c>
      <c r="I29" s="8">
        <f t="shared" ref="I29:M29" si="27">SQRT(2*998*C29*100000)</f>
        <v>20477.199872094083</v>
      </c>
      <c r="J29" s="8">
        <f t="shared" si="27"/>
        <v>27420.014444016982</v>
      </c>
      <c r="K29" s="8">
        <f t="shared" si="27"/>
        <v>35636.829332071131</v>
      </c>
      <c r="L29" s="8">
        <f t="shared" si="27"/>
        <v>43176.931829155081</v>
      </c>
      <c r="M29" s="8">
        <f t="shared" si="27"/>
        <v>51859.83765686796</v>
      </c>
    </row>
    <row r="30" spans="1:13">
      <c r="A30" s="1" t="str">
        <f>'A3-999-92-16-7565-0-0'!A30</f>
        <v>026</v>
      </c>
      <c r="B30" s="4">
        <v>6</v>
      </c>
      <c r="C30" s="4">
        <v>2.5656717579750001</v>
      </c>
      <c r="D30" s="4">
        <v>4.8669931812750002</v>
      </c>
      <c r="E30" s="4">
        <v>7.4501956074375002</v>
      </c>
      <c r="F30" s="4">
        <v>10.963883903025</v>
      </c>
      <c r="G30" s="4">
        <v>14.9950528422375</v>
      </c>
      <c r="I30" s="8">
        <f t="shared" ref="I30:M30" si="28">SQRT(2*998*C30*100000)</f>
        <v>22629.805188993785</v>
      </c>
      <c r="J30" s="8">
        <f t="shared" si="28"/>
        <v>31168.122160028986</v>
      </c>
      <c r="K30" s="8">
        <f t="shared" si="28"/>
        <v>38562.404531415377</v>
      </c>
      <c r="L30" s="8">
        <f t="shared" si="28"/>
        <v>46780.243982302934</v>
      </c>
      <c r="M30" s="8">
        <f t="shared" si="28"/>
        <v>54708.432140855628</v>
      </c>
    </row>
    <row r="31" spans="1:13">
      <c r="A31" s="1" t="str">
        <f>'A3-999-92-16-7565-0-0'!A31</f>
        <v>027</v>
      </c>
      <c r="B31" s="4">
        <v>7</v>
      </c>
      <c r="C31" s="4">
        <v>2.145656255325</v>
      </c>
      <c r="D31" s="4">
        <v>3.9112647420000002</v>
      </c>
      <c r="E31" s="4">
        <v>6.1831368322125</v>
      </c>
      <c r="F31" s="4">
        <v>9.4359799315499995</v>
      </c>
      <c r="G31" s="4">
        <v>12.514225935524999</v>
      </c>
      <c r="I31" s="8">
        <f t="shared" ref="I31:M31" si="29">SQRT(2*998*C31*100000)</f>
        <v>20694.757513990589</v>
      </c>
      <c r="J31" s="8">
        <f t="shared" si="29"/>
        <v>27940.802467058817</v>
      </c>
      <c r="K31" s="8">
        <f t="shared" si="29"/>
        <v>35130.529624667135</v>
      </c>
      <c r="L31" s="8">
        <f t="shared" si="29"/>
        <v>43398.405435423316</v>
      </c>
      <c r="M31" s="8">
        <f t="shared" si="29"/>
        <v>49978.390297515485</v>
      </c>
    </row>
    <row r="32" spans="1:13">
      <c r="A32" s="1" t="str">
        <f>'A3-999-92-16-7565-0-0'!A32</f>
        <v>028</v>
      </c>
      <c r="B32" s="4">
        <v>8</v>
      </c>
      <c r="C32" s="4">
        <v>2.1975446446500002</v>
      </c>
      <c r="D32" s="4">
        <v>4.0641263963625001</v>
      </c>
      <c r="E32" s="4">
        <v>6.7132407511874996</v>
      </c>
      <c r="F32" s="4">
        <v>9.9268167461250005</v>
      </c>
      <c r="G32" s="4">
        <v>13.259596308675</v>
      </c>
      <c r="I32" s="8">
        <f t="shared" ref="I32:M32" si="30">SQRT(2*998*C32*100000)</f>
        <v>20943.493287227422</v>
      </c>
      <c r="J32" s="8">
        <f t="shared" si="30"/>
        <v>28481.566472263337</v>
      </c>
      <c r="K32" s="8">
        <f t="shared" si="30"/>
        <v>36605.503055374407</v>
      </c>
      <c r="L32" s="8">
        <f t="shared" si="30"/>
        <v>44512.836603911805</v>
      </c>
      <c r="M32" s="8">
        <f t="shared" si="30"/>
        <v>51445.266285748097</v>
      </c>
    </row>
    <row r="33" spans="1:13">
      <c r="A33" s="1" t="str">
        <f>'A3-999-92-16-7565-0-0'!A33</f>
        <v>029</v>
      </c>
      <c r="B33" s="4">
        <v>9</v>
      </c>
      <c r="C33" s="4">
        <v>2.1498640137749998</v>
      </c>
      <c r="D33" s="4">
        <v>4.1412573555375003</v>
      </c>
      <c r="E33" s="4">
        <v>6.6304987839375</v>
      </c>
      <c r="F33" s="4">
        <v>9.5327454381374999</v>
      </c>
      <c r="G33" s="4">
        <v>13.2764243568375</v>
      </c>
      <c r="I33" s="8">
        <f t="shared" ref="I33:M33" si="31">SQRT(2*998*C33*100000)</f>
        <v>20715.039395315907</v>
      </c>
      <c r="J33" s="8">
        <f t="shared" si="31"/>
        <v>28750.564658199062</v>
      </c>
      <c r="K33" s="8">
        <f t="shared" si="31"/>
        <v>36379.218755684196</v>
      </c>
      <c r="L33" s="8">
        <f t="shared" si="31"/>
        <v>43620.362096757577</v>
      </c>
      <c r="M33" s="8">
        <f t="shared" si="31"/>
        <v>51477.901099644354</v>
      </c>
    </row>
    <row r="34" spans="1:13">
      <c r="A34" s="1" t="str">
        <f>'A3-999-92-16-7565-0-0'!A34</f>
        <v>030</v>
      </c>
      <c r="B34" s="4">
        <v>10</v>
      </c>
      <c r="C34" s="4">
        <v>2.0208436700624999</v>
      </c>
      <c r="D34" s="4">
        <v>4.0921734750374998</v>
      </c>
      <c r="E34" s="4">
        <v>6.7104352471500004</v>
      </c>
      <c r="F34" s="4">
        <v>9.7445057586750004</v>
      </c>
      <c r="G34" s="4">
        <v>13.858416665137501</v>
      </c>
      <c r="I34" s="8">
        <f t="shared" ref="I34:M34" si="32">SQRT(2*998*C34*100000)</f>
        <v>20083.834209245877</v>
      </c>
      <c r="J34" s="8">
        <f t="shared" si="32"/>
        <v>28579.675043944866</v>
      </c>
      <c r="K34" s="8">
        <f t="shared" si="32"/>
        <v>36597.853425182468</v>
      </c>
      <c r="L34" s="8">
        <f t="shared" si="32"/>
        <v>44102.192115942831</v>
      </c>
      <c r="M34" s="8">
        <f t="shared" si="32"/>
        <v>52594.105813878472</v>
      </c>
    </row>
    <row r="35" spans="1:13">
      <c r="A35" s="1" t="str">
        <f>'A3-999-92-16-7565-0-0'!A35</f>
        <v>031</v>
      </c>
      <c r="B35" s="4">
        <v>11</v>
      </c>
      <c r="C35" s="4">
        <v>2.1134014182</v>
      </c>
      <c r="D35" s="4">
        <v>3.656030553825</v>
      </c>
      <c r="E35" s="4">
        <v>6.1831368322125</v>
      </c>
      <c r="F35" s="4">
        <v>9.0902908792500003</v>
      </c>
      <c r="G35" s="4">
        <v>12.608185938075</v>
      </c>
      <c r="I35" s="8">
        <f t="shared" ref="I35:M35" si="33">SQRT(2*998*C35*100000)</f>
        <v>20538.620281623593</v>
      </c>
      <c r="J35" s="8">
        <f t="shared" si="33"/>
        <v>27013.768684570281</v>
      </c>
      <c r="K35" s="8">
        <f t="shared" si="33"/>
        <v>35130.529624667135</v>
      </c>
      <c r="L35" s="8">
        <f t="shared" si="33"/>
        <v>42596.033377514163</v>
      </c>
      <c r="M35" s="8">
        <f t="shared" si="33"/>
        <v>50165.664684520729</v>
      </c>
    </row>
    <row r="36" spans="1:13">
      <c r="A36" s="1" t="str">
        <f>'A3-999-92-16-7565-0-0'!A36</f>
        <v>032</v>
      </c>
      <c r="B36" s="4">
        <v>12</v>
      </c>
      <c r="C36" s="4">
        <v>2.1091946549624998</v>
      </c>
      <c r="D36" s="4">
        <v>3.8986444522874999</v>
      </c>
      <c r="E36" s="4">
        <v>6.3177671887875002</v>
      </c>
      <c r="F36" s="4">
        <v>9.7122519167625008</v>
      </c>
      <c r="G36" s="4">
        <v>12.96088725765</v>
      </c>
      <c r="I36" s="8">
        <f t="shared" ref="I36:M36" si="34">SQRT(2*998*C36*100000)</f>
        <v>20518.168854225638</v>
      </c>
      <c r="J36" s="8">
        <f t="shared" si="34"/>
        <v>27895.688424496446</v>
      </c>
      <c r="K36" s="8">
        <f t="shared" si="34"/>
        <v>35510.93255438366</v>
      </c>
      <c r="L36" s="8">
        <f t="shared" si="34"/>
        <v>44029.143559531061</v>
      </c>
      <c r="M36" s="8">
        <f t="shared" si="34"/>
        <v>50862.492041060468</v>
      </c>
    </row>
    <row r="37" spans="1:13">
      <c r="A37" s="1" t="str">
        <f>'A3-999-92-16-7565-0-0'!A37</f>
        <v>033</v>
      </c>
      <c r="B37" s="4">
        <v>13</v>
      </c>
      <c r="C37" s="4"/>
      <c r="D37" s="4"/>
      <c r="E37" s="4"/>
      <c r="F37" s="4"/>
      <c r="G37" s="4"/>
      <c r="I37" s="8">
        <f t="shared" ref="I37:M37" si="35">SQRT(2*998*C37*100000)</f>
        <v>0</v>
      </c>
      <c r="J37" s="8">
        <f t="shared" si="35"/>
        <v>0</v>
      </c>
      <c r="K37" s="8">
        <f t="shared" si="35"/>
        <v>0</v>
      </c>
      <c r="L37" s="8">
        <f t="shared" si="35"/>
        <v>0</v>
      </c>
      <c r="M37" s="8">
        <f t="shared" si="35"/>
        <v>0</v>
      </c>
    </row>
    <row r="38" spans="1:13">
      <c r="A38" s="1" t="str">
        <f>'A3-999-92-16-7565-0-0'!A38</f>
        <v>034</v>
      </c>
      <c r="B38" s="4">
        <v>14</v>
      </c>
      <c r="C38" s="4">
        <v>7.0519175362124997</v>
      </c>
      <c r="D38" s="4">
        <v>9.3315025232999993</v>
      </c>
      <c r="E38" s="4">
        <v>12.61519820535</v>
      </c>
      <c r="F38" s="4">
        <v>16.004072920462502</v>
      </c>
      <c r="G38" s="4">
        <v>19.716900251662501</v>
      </c>
      <c r="I38" s="8">
        <f t="shared" ref="I38:M38" si="36">SQRT(2*998*C38*100000)</f>
        <v>37517.499120117471</v>
      </c>
      <c r="J38" s="8">
        <f t="shared" si="36"/>
        <v>43157.477957483563</v>
      </c>
      <c r="K38" s="8">
        <f t="shared" si="36"/>
        <v>50179.613009546614</v>
      </c>
      <c r="L38" s="8">
        <f t="shared" si="36"/>
        <v>56519.137952770616</v>
      </c>
      <c r="M38" s="8">
        <f t="shared" si="36"/>
        <v>62733.510106097485</v>
      </c>
    </row>
    <row r="39" spans="1:13">
      <c r="A39" s="1" t="str">
        <f>'A3-999-92-16-7565-0-0'!A39</f>
        <v>035</v>
      </c>
      <c r="B39" s="4">
        <v>15</v>
      </c>
      <c r="C39" s="4">
        <v>2.2760778582375001</v>
      </c>
      <c r="D39" s="4">
        <v>4.1833289687624999</v>
      </c>
      <c r="E39" s="4">
        <v>6.7819571886750003</v>
      </c>
      <c r="F39" s="4">
        <v>9.7655415652874993</v>
      </c>
      <c r="G39" s="4">
        <v>13.591962451237499</v>
      </c>
      <c r="I39" s="8">
        <f t="shared" ref="I39:M39" si="37">SQRT(2*998*C39*100000)</f>
        <v>21314.43502662468</v>
      </c>
      <c r="J39" s="8">
        <f t="shared" si="37"/>
        <v>28896.236124536965</v>
      </c>
      <c r="K39" s="8">
        <f t="shared" si="37"/>
        <v>36792.372237456097</v>
      </c>
      <c r="L39" s="8">
        <f t="shared" si="37"/>
        <v>44149.768928403064</v>
      </c>
      <c r="M39" s="8">
        <f t="shared" si="37"/>
        <v>52086.041366828838</v>
      </c>
    </row>
    <row r="40" spans="1:13">
      <c r="A40" s="1" t="str">
        <f>'A3-999-92-16-7565-0-0'!A40</f>
        <v>036</v>
      </c>
      <c r="B40" s="4">
        <v>16</v>
      </c>
      <c r="C40" s="4">
        <v>2.1723020748000001</v>
      </c>
      <c r="D40" s="4">
        <v>4.0234570375500001</v>
      </c>
      <c r="E40" s="4">
        <v>6.159296516775</v>
      </c>
      <c r="F40" s="4">
        <v>9.2038844340000008</v>
      </c>
      <c r="G40" s="4">
        <v>12.619404968587499</v>
      </c>
      <c r="I40" s="8">
        <f t="shared" ref="I40:M40" si="38">SQRT(2*998*C40*100000)</f>
        <v>20822.859893157809</v>
      </c>
      <c r="J40" s="8">
        <f t="shared" si="38"/>
        <v>28338.701887965512</v>
      </c>
      <c r="K40" s="8">
        <f t="shared" si="38"/>
        <v>35062.737838741145</v>
      </c>
      <c r="L40" s="8">
        <f t="shared" si="38"/>
        <v>42861.350107368293</v>
      </c>
      <c r="M40" s="8">
        <f t="shared" si="38"/>
        <v>50187.978956420084</v>
      </c>
    </row>
    <row r="41" spans="1:13">
      <c r="A41" s="1" t="str">
        <f>'A3-999-92-16-7565-0-0'!A41</f>
        <v>037</v>
      </c>
      <c r="B41" s="4">
        <v>17</v>
      </c>
      <c r="C41" s="4">
        <v>2.1652898075250002</v>
      </c>
      <c r="D41" s="4">
        <v>4.0150425158624996</v>
      </c>
      <c r="E41" s="4">
        <v>6.4944681633750001</v>
      </c>
      <c r="F41" s="4">
        <v>9.6337177079625</v>
      </c>
      <c r="G41" s="4">
        <v>0</v>
      </c>
      <c r="I41" s="8">
        <f t="shared" ref="I41:M41" si="39">SQRT(2*998*C41*100000)</f>
        <v>20789.224265998721</v>
      </c>
      <c r="J41" s="8">
        <f t="shared" si="39"/>
        <v>28309.053077878725</v>
      </c>
      <c r="K41" s="8">
        <f t="shared" si="39"/>
        <v>36004.108729555439</v>
      </c>
      <c r="L41" s="8">
        <f t="shared" si="39"/>
        <v>43850.770284104648</v>
      </c>
      <c r="M41" s="8">
        <f t="shared" si="39"/>
        <v>0</v>
      </c>
    </row>
    <row r="42" spans="1:13">
      <c r="A42" s="1" t="str">
        <f>'A3-999-92-16-7565-0-0'!A42</f>
        <v>038</v>
      </c>
      <c r="B42" s="4">
        <v>18</v>
      </c>
      <c r="C42" s="4">
        <v>2.0643185329125</v>
      </c>
      <c r="D42" s="4">
        <v>3.7219434777</v>
      </c>
      <c r="E42" s="4">
        <v>6.0457029620249996</v>
      </c>
      <c r="F42" s="4">
        <v>8.7880766898000005</v>
      </c>
      <c r="G42" s="4">
        <v>12.2365526911125</v>
      </c>
      <c r="I42" s="8">
        <f t="shared" ref="I42:M42" si="40">SQRT(2*998*C42*100000)</f>
        <v>20298.71865831277</v>
      </c>
      <c r="J42" s="8">
        <f t="shared" si="40"/>
        <v>27256.190455544591</v>
      </c>
      <c r="K42" s="8">
        <f t="shared" si="40"/>
        <v>34737.908849269981</v>
      </c>
      <c r="L42" s="8">
        <f t="shared" si="40"/>
        <v>41881.97831148954</v>
      </c>
      <c r="M42" s="8">
        <f t="shared" si="40"/>
        <v>49420.80449715539</v>
      </c>
    </row>
    <row r="43" spans="1:13">
      <c r="A43" s="1" t="str">
        <f>'A3-999-92-16-7565-0-0'!A43</f>
        <v>039</v>
      </c>
      <c r="B43" s="4">
        <v>19</v>
      </c>
      <c r="C43" s="4">
        <v>1.9941988458</v>
      </c>
      <c r="D43" s="4">
        <v>3.8004766912874999</v>
      </c>
      <c r="E43" s="4">
        <v>6.0386906947499996</v>
      </c>
      <c r="F43" s="4">
        <v>8.9598692763374999</v>
      </c>
      <c r="G43" s="4">
        <v>12.5773333553625</v>
      </c>
      <c r="I43" s="8">
        <f t="shared" ref="I43:M43" si="41">SQRT(2*998*C43*100000)</f>
        <v>19950.99219642171</v>
      </c>
      <c r="J43" s="8">
        <f t="shared" si="41"/>
        <v>27542.242965687907</v>
      </c>
      <c r="K43" s="8">
        <f t="shared" si="41"/>
        <v>34717.757166500545</v>
      </c>
      <c r="L43" s="8">
        <f t="shared" si="41"/>
        <v>42289.359271062087</v>
      </c>
      <c r="M43" s="8">
        <f t="shared" si="41"/>
        <v>50104.2486993903</v>
      </c>
    </row>
    <row r="44" spans="1:13">
      <c r="A44" s="1" t="str">
        <f>'A3-999-92-16-7565-0-0'!A44</f>
        <v>040</v>
      </c>
      <c r="B44" s="4">
        <v>20</v>
      </c>
      <c r="C44" s="4">
        <v>2.0250504333000001</v>
      </c>
      <c r="D44" s="4">
        <v>3.8705953831875002</v>
      </c>
      <c r="E44" s="4">
        <v>6.2827068476249996</v>
      </c>
      <c r="F44" s="4">
        <v>9.7473102674999996</v>
      </c>
      <c r="G44" s="4">
        <v>13.373189863425001</v>
      </c>
      <c r="I44" s="8">
        <f t="shared" ref="I44:M44" si="42">SQRT(2*998*C44*100000)</f>
        <v>20104.72746611304</v>
      </c>
      <c r="J44" s="8">
        <f t="shared" si="42"/>
        <v>27795.158543966339</v>
      </c>
      <c r="K44" s="8">
        <f t="shared" si="42"/>
        <v>35412.261814037665</v>
      </c>
      <c r="L44" s="8">
        <f t="shared" si="42"/>
        <v>44108.538055494428</v>
      </c>
      <c r="M44" s="8">
        <f t="shared" si="42"/>
        <v>51665.159408828215</v>
      </c>
    </row>
    <row r="45" spans="1:13">
      <c r="A45" s="1" t="str">
        <f>'A3-999-92-16-7565-0-0'!A45</f>
        <v>041</v>
      </c>
      <c r="B45" s="4">
        <v>21</v>
      </c>
      <c r="C45" s="4">
        <v>2.303425302525</v>
      </c>
      <c r="D45" s="4">
        <v>3.8432499293250002</v>
      </c>
      <c r="E45" s="4">
        <v>6.5077900779000002</v>
      </c>
      <c r="F45" s="4">
        <v>11.177748102787501</v>
      </c>
      <c r="G45" s="4">
        <v>11.9553733130625</v>
      </c>
      <c r="I45" s="8">
        <f t="shared" ref="I45:M45" si="43">SQRT(2*998*C45*100000)</f>
        <v>21442.100885500702</v>
      </c>
      <c r="J45" s="8">
        <f t="shared" si="43"/>
        <v>27696.799199425011</v>
      </c>
      <c r="K45" s="8">
        <f t="shared" si="43"/>
        <v>36041.01690503252</v>
      </c>
      <c r="L45" s="8">
        <f t="shared" si="43"/>
        <v>47234.293911483262</v>
      </c>
      <c r="M45" s="8">
        <f t="shared" si="43"/>
        <v>48849.693072600523</v>
      </c>
    </row>
    <row r="46" spans="1:13">
      <c r="A46" s="1" t="str">
        <f>'A3-999-92-16-7565-0-0'!A46</f>
        <v>042</v>
      </c>
      <c r="B46" s="4">
        <v>22</v>
      </c>
      <c r="C46" s="4">
        <v>2.2774811078625001</v>
      </c>
      <c r="D46" s="4">
        <v>4.0543096202625</v>
      </c>
      <c r="E46" s="4">
        <v>7.0406985057</v>
      </c>
      <c r="F46" s="4">
        <v>10.357350649687501</v>
      </c>
      <c r="G46" s="4">
        <v>12.527548845262499</v>
      </c>
      <c r="I46" s="8">
        <f t="shared" ref="I46:M46" si="44">SQRT(2*998*C46*100000)</f>
        <v>21321.004411831895</v>
      </c>
      <c r="J46" s="8">
        <f t="shared" si="44"/>
        <v>28447.147488006511</v>
      </c>
      <c r="K46" s="8">
        <f t="shared" si="44"/>
        <v>37487.643587423845</v>
      </c>
      <c r="L46" s="8">
        <f t="shared" si="44"/>
        <v>45467.869860788785</v>
      </c>
      <c r="M46" s="8">
        <f t="shared" si="44"/>
        <v>50004.987246417681</v>
      </c>
    </row>
    <row r="47" spans="1:13">
      <c r="A47" s="1" t="str">
        <f>'A3-999-92-16-7565-0-0'!A47</f>
        <v>043</v>
      </c>
      <c r="B47" s="4">
        <v>23</v>
      </c>
      <c r="C47" s="4"/>
      <c r="D47" s="4"/>
      <c r="E47" s="4"/>
      <c r="F47" s="4"/>
      <c r="G47" s="4"/>
      <c r="I47" s="8">
        <f t="shared" ref="I47:M47" si="45">SQRT(2*998*C47*100000)</f>
        <v>0</v>
      </c>
      <c r="J47" s="8">
        <f t="shared" si="45"/>
        <v>0</v>
      </c>
      <c r="K47" s="8">
        <f t="shared" si="45"/>
        <v>0</v>
      </c>
      <c r="L47" s="8">
        <f t="shared" si="45"/>
        <v>0</v>
      </c>
      <c r="M47" s="8">
        <f t="shared" si="45"/>
        <v>0</v>
      </c>
    </row>
    <row r="48" spans="1:13">
      <c r="A48" s="1" t="str">
        <f>'A3-999-92-16-7565-0-0'!A48</f>
        <v>044</v>
      </c>
      <c r="B48" s="4">
        <v>24</v>
      </c>
      <c r="C48" s="4"/>
      <c r="D48" s="4"/>
      <c r="E48" s="4"/>
      <c r="F48" s="4"/>
      <c r="G48" s="4"/>
      <c r="I48" s="8">
        <f t="shared" ref="I48:M48" si="46">SQRT(2*998*C48*100000)</f>
        <v>0</v>
      </c>
      <c r="J48" s="8">
        <f t="shared" si="46"/>
        <v>0</v>
      </c>
      <c r="K48" s="8">
        <f t="shared" si="46"/>
        <v>0</v>
      </c>
      <c r="L48" s="8">
        <f t="shared" si="46"/>
        <v>0</v>
      </c>
      <c r="M48" s="8">
        <f t="shared" si="46"/>
        <v>0</v>
      </c>
    </row>
    <row r="49" spans="1:13">
      <c r="A49" s="1" t="str">
        <f>'A3-999-92-16-7565-0-0'!A49</f>
        <v>045</v>
      </c>
      <c r="B49" s="4">
        <v>25</v>
      </c>
      <c r="C49" s="4">
        <v>1.97035753515</v>
      </c>
      <c r="D49" s="4">
        <v>3.9421173247125001</v>
      </c>
      <c r="E49" s="4">
        <v>6.8506746213750001</v>
      </c>
      <c r="F49" s="4">
        <v>10.2718041736125</v>
      </c>
      <c r="G49" s="4">
        <v>12.564712070437499</v>
      </c>
      <c r="I49" s="8">
        <f t="shared" ref="I49:M49" si="47">SQRT(2*998*C49*100000)</f>
        <v>19831.373225673004</v>
      </c>
      <c r="J49" s="8">
        <f t="shared" si="47"/>
        <v>28050.786406313371</v>
      </c>
      <c r="K49" s="8">
        <f t="shared" si="47"/>
        <v>36978.299777389038</v>
      </c>
      <c r="L49" s="8">
        <f t="shared" si="47"/>
        <v>45279.709728012334</v>
      </c>
      <c r="M49" s="8">
        <f t="shared" si="47"/>
        <v>50079.102720189832</v>
      </c>
    </row>
    <row r="50" spans="1:13">
      <c r="A50" s="1" t="str">
        <f>'A3-999-92-16-7565-0-0'!A50</f>
        <v>046</v>
      </c>
      <c r="B50" s="4">
        <v>26</v>
      </c>
      <c r="C50" s="4"/>
      <c r="D50" s="4"/>
      <c r="E50" s="4"/>
      <c r="F50" s="4"/>
      <c r="G50" s="4"/>
      <c r="I50" s="8">
        <f t="shared" ref="I50:M50" si="48">SQRT(2*998*C50*100000)</f>
        <v>0</v>
      </c>
      <c r="J50" s="8">
        <f t="shared" si="48"/>
        <v>0</v>
      </c>
      <c r="K50" s="8">
        <f t="shared" si="48"/>
        <v>0</v>
      </c>
      <c r="L50" s="8">
        <f t="shared" si="48"/>
        <v>0</v>
      </c>
      <c r="M50" s="8">
        <f t="shared" si="48"/>
        <v>0</v>
      </c>
    </row>
    <row r="51" spans="1:13">
      <c r="A51" s="1" t="str">
        <f>'A3-999-92-16-7565-0-0'!A51</f>
        <v>047</v>
      </c>
      <c r="B51" s="4">
        <v>27</v>
      </c>
      <c r="C51" s="4"/>
      <c r="D51" s="4"/>
      <c r="E51" s="4"/>
      <c r="F51" s="4"/>
      <c r="G51" s="4"/>
      <c r="I51" s="8">
        <f t="shared" ref="I51:M51" si="49">SQRT(2*998*C51*100000)</f>
        <v>0</v>
      </c>
      <c r="J51" s="8">
        <f t="shared" si="49"/>
        <v>0</v>
      </c>
      <c r="K51" s="8">
        <f t="shared" si="49"/>
        <v>0</v>
      </c>
      <c r="L51" s="8">
        <f t="shared" si="49"/>
        <v>0</v>
      </c>
      <c r="M51" s="8">
        <f t="shared" si="49"/>
        <v>0</v>
      </c>
    </row>
    <row r="52" spans="1:13">
      <c r="A52" s="1" t="str">
        <f>'A3-999-92-16-7565-0-0'!A52</f>
        <v>048</v>
      </c>
      <c r="B52" s="4">
        <v>28</v>
      </c>
      <c r="C52" s="4">
        <v>2.12882721195</v>
      </c>
      <c r="D52" s="4">
        <v>3.7752331262249998</v>
      </c>
      <c r="E52" s="4">
        <v>6.5786103946125003</v>
      </c>
      <c r="F52" s="4">
        <v>10.5663064614</v>
      </c>
      <c r="G52" s="4">
        <v>13.148807262749999</v>
      </c>
      <c r="I52" s="8">
        <f t="shared" ref="I52:M52" si="50">SQRT(2*998*C52*100000)</f>
        <v>20613.440069654072</v>
      </c>
      <c r="J52" s="8">
        <f t="shared" si="50"/>
        <v>27450.619883611191</v>
      </c>
      <c r="K52" s="8">
        <f t="shared" si="50"/>
        <v>36236.592482801898</v>
      </c>
      <c r="L52" s="8">
        <f t="shared" si="50"/>
        <v>45924.228569410283</v>
      </c>
      <c r="M52" s="8">
        <f t="shared" si="50"/>
        <v>51229.892930250207</v>
      </c>
    </row>
    <row r="53" spans="1:13">
      <c r="A53" s="1" t="str">
        <f>'A3-999-92-16-7565-0-0'!A53</f>
        <v>049</v>
      </c>
      <c r="B53" s="4">
        <v>29</v>
      </c>
      <c r="C53" s="4">
        <v>2.2739759694375001</v>
      </c>
      <c r="D53" s="4">
        <v>3.9561418592624999</v>
      </c>
      <c r="E53" s="4">
        <v>6.2280139494749998</v>
      </c>
      <c r="F53" s="4">
        <v>9.3504344506874997</v>
      </c>
      <c r="G53" s="4">
        <v>12.907596613912499</v>
      </c>
      <c r="I53" s="8">
        <f t="shared" ref="I53:M53" si="51">SQRT(2*998*C53*100000)</f>
        <v>21304.591136647636</v>
      </c>
      <c r="J53" s="8">
        <f t="shared" si="51"/>
        <v>28100.639051608683</v>
      </c>
      <c r="K53" s="8">
        <f t="shared" si="51"/>
        <v>35257.787569772583</v>
      </c>
      <c r="L53" s="8">
        <f t="shared" si="51"/>
        <v>43201.23512536678</v>
      </c>
      <c r="M53" s="8">
        <f t="shared" si="51"/>
        <v>50757.819930892765</v>
      </c>
    </row>
    <row r="54" spans="1:13">
      <c r="A54" s="1" t="str">
        <f>'A3-999-92-16-7565-0-0'!A54</f>
        <v>050</v>
      </c>
      <c r="B54" s="4">
        <v>30</v>
      </c>
      <c r="C54" s="4"/>
      <c r="D54" s="4"/>
      <c r="E54" s="4"/>
      <c r="F54" s="4"/>
      <c r="G54" s="4"/>
      <c r="I54" s="8">
        <f t="shared" ref="I54:M54" si="52">SQRT(2*998*C54*100000)</f>
        <v>0</v>
      </c>
      <c r="J54" s="8">
        <f t="shared" si="52"/>
        <v>0</v>
      </c>
      <c r="K54" s="8">
        <f t="shared" si="52"/>
        <v>0</v>
      </c>
      <c r="L54" s="8">
        <f t="shared" si="52"/>
        <v>0</v>
      </c>
      <c r="M54" s="8">
        <f t="shared" si="52"/>
        <v>0</v>
      </c>
    </row>
    <row r="55" spans="1:13">
      <c r="A55" s="1" t="str">
        <f>'A3-999-92-16-7565-0-0'!A55</f>
        <v>051</v>
      </c>
      <c r="B55" s="4">
        <v>31</v>
      </c>
      <c r="C55" s="4">
        <v>2.1393456128624999</v>
      </c>
      <c r="D55" s="4">
        <v>3.8460534429375</v>
      </c>
      <c r="E55" s="4">
        <v>6.4306581235125</v>
      </c>
      <c r="F55" s="4">
        <v>9.0026415191625002</v>
      </c>
      <c r="G55" s="4">
        <v>12.786990791887501</v>
      </c>
      <c r="I55" s="8">
        <f t="shared" ref="I55:M55" si="53">SQRT(2*998*C55*100000)</f>
        <v>20664.302173733209</v>
      </c>
      <c r="J55" s="8">
        <f t="shared" si="53"/>
        <v>27706.899270945585</v>
      </c>
      <c r="K55" s="8">
        <f t="shared" si="53"/>
        <v>35826.796695394005</v>
      </c>
      <c r="L55" s="8">
        <f t="shared" si="53"/>
        <v>42390.17866469585</v>
      </c>
      <c r="M55" s="8">
        <f t="shared" si="53"/>
        <v>50520.128286265717</v>
      </c>
    </row>
    <row r="56" spans="1:13">
      <c r="A56" s="1" t="str">
        <f>'A3-999-92-16-7565-0-0'!A56</f>
        <v>052</v>
      </c>
      <c r="B56" s="4">
        <v>32</v>
      </c>
      <c r="C56" s="4"/>
      <c r="D56" s="4"/>
      <c r="E56" s="4"/>
      <c r="F56" s="4"/>
      <c r="G56" s="4"/>
      <c r="I56" s="8">
        <f t="shared" ref="I56:M56" si="54">SQRT(2*998*C56*100000)</f>
        <v>0</v>
      </c>
      <c r="J56" s="8">
        <f t="shared" si="54"/>
        <v>0</v>
      </c>
      <c r="K56" s="8">
        <f t="shared" si="54"/>
        <v>0</v>
      </c>
      <c r="L56" s="8">
        <f t="shared" si="54"/>
        <v>0</v>
      </c>
      <c r="M56" s="8">
        <f t="shared" si="54"/>
        <v>0</v>
      </c>
    </row>
    <row r="57" spans="1:13">
      <c r="A57" s="1" t="str">
        <f>'A3-999-92-16-7565-0-0'!A57</f>
        <v>053</v>
      </c>
      <c r="B57" s="4">
        <v>33</v>
      </c>
      <c r="C57" s="4">
        <v>2.055904011225</v>
      </c>
      <c r="D57" s="4">
        <v>3.7920621695999999</v>
      </c>
      <c r="E57" s="4">
        <v>6.2252094406499996</v>
      </c>
      <c r="F57" s="4">
        <v>9.1884586402499995</v>
      </c>
      <c r="G57" s="4">
        <v>12.9104011227375</v>
      </c>
      <c r="I57" s="8">
        <f t="shared" ref="I57:M57" si="55">SQRT(2*998*C57*100000)</f>
        <v>20257.305858393658</v>
      </c>
      <c r="J57" s="8">
        <f t="shared" si="55"/>
        <v>27511.735842221224</v>
      </c>
      <c r="K57" s="8">
        <f t="shared" si="55"/>
        <v>35249.848288379057</v>
      </c>
      <c r="L57" s="8">
        <f t="shared" si="55"/>
        <v>42825.417039345921</v>
      </c>
      <c r="M57" s="8">
        <f t="shared" si="55"/>
        <v>50763.333855238518</v>
      </c>
    </row>
    <row r="58" spans="1:13">
      <c r="A58" s="1" t="str">
        <f>'A3-999-92-16-7565-0-0'!A58</f>
        <v>054</v>
      </c>
      <c r="B58" s="4">
        <v>34</v>
      </c>
      <c r="C58" s="4">
        <v>1.9745642983875</v>
      </c>
      <c r="D58" s="4">
        <v>3.7640140957125001</v>
      </c>
      <c r="E58" s="4">
        <v>6.1747223105250004</v>
      </c>
      <c r="F58" s="4">
        <v>9.2052866884124995</v>
      </c>
      <c r="G58" s="4">
        <v>12.8578111086</v>
      </c>
      <c r="I58" s="8">
        <f t="shared" ref="I58:M58" si="56">SQRT(2*998*C58*100000)</f>
        <v>19852.532180005277</v>
      </c>
      <c r="J58" s="8">
        <f t="shared" si="56"/>
        <v>27409.801413075122</v>
      </c>
      <c r="K58" s="8">
        <f t="shared" si="56"/>
        <v>35106.617227821742</v>
      </c>
      <c r="L58" s="8">
        <f t="shared" si="56"/>
        <v>42864.615045596001</v>
      </c>
      <c r="M58" s="8">
        <f t="shared" si="56"/>
        <v>50659.837122483528</v>
      </c>
    </row>
    <row r="59" spans="1:13">
      <c r="A59" s="1" t="str">
        <f>'A3-999-92-16-7565-0-0'!A59</f>
        <v>055</v>
      </c>
      <c r="B59" s="4">
        <v>35</v>
      </c>
      <c r="C59" s="4">
        <v>2.1666920619374999</v>
      </c>
      <c r="D59" s="4">
        <v>3.7626118413</v>
      </c>
      <c r="E59" s="4">
        <v>5.9994235903500002</v>
      </c>
      <c r="F59" s="4">
        <v>8.7971918410874999</v>
      </c>
      <c r="G59" s="4">
        <v>12.334720452112499</v>
      </c>
      <c r="I59" s="8">
        <f t="shared" ref="I59:M59" si="57">SQRT(2*998*C59*100000)</f>
        <v>20795.954788437222</v>
      </c>
      <c r="J59" s="8">
        <f t="shared" si="57"/>
        <v>27404.695282441655</v>
      </c>
      <c r="K59" s="8">
        <f t="shared" si="57"/>
        <v>34604.695470901926</v>
      </c>
      <c r="L59" s="8">
        <f t="shared" si="57"/>
        <v>41903.693053012226</v>
      </c>
      <c r="M59" s="8">
        <f t="shared" si="57"/>
        <v>49618.647726854215</v>
      </c>
    </row>
    <row r="60" spans="1:13">
      <c r="A60" s="1" t="str">
        <f>'A3-999-92-16-7565-0-0'!A60</f>
        <v>056</v>
      </c>
      <c r="B60" s="4">
        <v>36</v>
      </c>
      <c r="C60" s="4">
        <v>2.2241904641249999</v>
      </c>
      <c r="D60" s="4">
        <v>4.4567954499375002</v>
      </c>
      <c r="E60" s="4">
        <v>6.6192807486375003</v>
      </c>
      <c r="F60" s="4">
        <v>9.7599325476375007</v>
      </c>
      <c r="G60" s="4">
        <v>12.683915638049999</v>
      </c>
      <c r="I60" s="8">
        <f t="shared" ref="I60:M60" si="58">SQRT(2*998*C60*100000)</f>
        <v>21070.083451171948</v>
      </c>
      <c r="J60" s="8">
        <f t="shared" si="58"/>
        <v>29825.766910634924</v>
      </c>
      <c r="K60" s="8">
        <f t="shared" si="58"/>
        <v>36348.43101741869</v>
      </c>
      <c r="L60" s="8">
        <f t="shared" si="58"/>
        <v>44137.087993075002</v>
      </c>
      <c r="M60" s="8">
        <f t="shared" si="58"/>
        <v>50316.096443929149</v>
      </c>
    </row>
    <row r="61" spans="1:13">
      <c r="A61" s="1" t="str">
        <f>'A3-999-92-16-7565-0-0'!A61</f>
        <v>057</v>
      </c>
      <c r="B61" s="4">
        <v>37</v>
      </c>
      <c r="C61" s="4">
        <v>2.1484617593625002</v>
      </c>
      <c r="D61" s="4">
        <v>3.9196802589000002</v>
      </c>
      <c r="E61" s="4">
        <v>6.3654478196625002</v>
      </c>
      <c r="F61" s="4">
        <v>9.7837728630750007</v>
      </c>
      <c r="G61" s="4">
        <v>13.199293397662499</v>
      </c>
      <c r="I61" s="8">
        <f t="shared" ref="I61:M61" si="59">SQRT(2*998*C61*100000)</f>
        <v>20708.282574099547</v>
      </c>
      <c r="J61" s="8">
        <f t="shared" si="59"/>
        <v>27970.845172722973</v>
      </c>
      <c r="K61" s="8">
        <f t="shared" si="59"/>
        <v>35644.682419747201</v>
      </c>
      <c r="L61" s="8">
        <f t="shared" si="59"/>
        <v>44190.961332265339</v>
      </c>
      <c r="M61" s="8">
        <f t="shared" si="59"/>
        <v>51328.149802748929</v>
      </c>
    </row>
    <row r="62" spans="1:13">
      <c r="A62" s="1" t="str">
        <f>'A3-999-92-16-7565-0-0'!A62</f>
        <v>058</v>
      </c>
      <c r="B62" s="4">
        <v>38</v>
      </c>
      <c r="C62" s="4">
        <v>2.0110268939624998</v>
      </c>
      <c r="D62" s="4">
        <v>3.7107234519749999</v>
      </c>
      <c r="E62" s="4">
        <v>5.8591852113374996</v>
      </c>
      <c r="F62" s="4">
        <v>8.8588970065124997</v>
      </c>
      <c r="G62" s="4">
        <v>11.922417846337501</v>
      </c>
      <c r="I62" s="8">
        <f t="shared" ref="I62:M62" si="60">SQRT(2*998*C62*100000)</f>
        <v>20034.993587094432</v>
      </c>
      <c r="J62" s="8">
        <f t="shared" si="60"/>
        <v>27215.07672254866</v>
      </c>
      <c r="K62" s="8">
        <f t="shared" si="60"/>
        <v>34197.85619279321</v>
      </c>
      <c r="L62" s="8">
        <f t="shared" si="60"/>
        <v>42050.396460674361</v>
      </c>
      <c r="M62" s="8">
        <f t="shared" si="60"/>
        <v>48782.318539907115</v>
      </c>
    </row>
    <row r="63" spans="1:13">
      <c r="A63" s="1" t="str">
        <f>'A3-999-92-16-7565-0-0'!A63</f>
        <v>059</v>
      </c>
      <c r="B63" s="4">
        <v>39</v>
      </c>
      <c r="C63" s="4"/>
      <c r="D63" s="4"/>
      <c r="E63" s="4"/>
      <c r="F63" s="4"/>
      <c r="G63" s="4"/>
      <c r="I63" s="8">
        <f t="shared" ref="I63:M63" si="61">SQRT(2*998*C63*100000)</f>
        <v>0</v>
      </c>
      <c r="J63" s="8">
        <f t="shared" si="61"/>
        <v>0</v>
      </c>
      <c r="K63" s="8">
        <f t="shared" si="61"/>
        <v>0</v>
      </c>
      <c r="L63" s="8">
        <f t="shared" si="61"/>
        <v>0</v>
      </c>
      <c r="M63" s="8">
        <f t="shared" si="61"/>
        <v>0</v>
      </c>
    </row>
    <row r="64" spans="1:13">
      <c r="A64" s="1" t="str">
        <f>'A3-999-92-16-7565-0-0'!A64</f>
        <v>060</v>
      </c>
      <c r="B64" s="4">
        <v>40</v>
      </c>
      <c r="C64" s="4"/>
      <c r="D64" s="4"/>
      <c r="E64" s="4"/>
      <c r="F64" s="4"/>
      <c r="G64" s="4"/>
      <c r="I64" s="8">
        <f t="shared" ref="I64:M64" si="62">SQRT(2*998*C64*100000)</f>
        <v>0</v>
      </c>
      <c r="J64" s="8">
        <f t="shared" si="62"/>
        <v>0</v>
      </c>
      <c r="K64" s="8">
        <f t="shared" si="62"/>
        <v>0</v>
      </c>
      <c r="L64" s="8">
        <f t="shared" si="62"/>
        <v>0</v>
      </c>
      <c r="M64" s="8">
        <f t="shared" si="62"/>
        <v>0</v>
      </c>
    </row>
    <row r="65" spans="1:13">
      <c r="A65" s="1" t="str">
        <f>'A3-999-92-16-7565-0-0'!A65</f>
        <v>061</v>
      </c>
      <c r="B65" s="4">
        <v>41</v>
      </c>
      <c r="C65" s="4">
        <v>2.2024540279124998</v>
      </c>
      <c r="D65" s="4">
        <v>4.2569547895125002</v>
      </c>
      <c r="E65" s="4">
        <v>6.4811452536375</v>
      </c>
      <c r="F65" s="4">
        <v>10.6490474334375</v>
      </c>
      <c r="G65" s="4">
        <v>13.23645761805</v>
      </c>
      <c r="I65" s="8">
        <f t="shared" ref="I65:M65" si="63">SQRT(2*998*C65*100000)</f>
        <v>20966.8744444978</v>
      </c>
      <c r="J65" s="8">
        <f t="shared" si="63"/>
        <v>29149.411245970219</v>
      </c>
      <c r="K65" s="8">
        <f t="shared" si="63"/>
        <v>35967.159918821017</v>
      </c>
      <c r="L65" s="8">
        <f t="shared" si="63"/>
        <v>46103.686053439647</v>
      </c>
      <c r="M65" s="8">
        <f t="shared" si="63"/>
        <v>51400.359342739815</v>
      </c>
    </row>
    <row r="66" spans="1:13">
      <c r="A66" s="1" t="str">
        <f>'A3-999-92-16-7565-0-0'!A66</f>
        <v>062</v>
      </c>
      <c r="B66" s="4">
        <v>42</v>
      </c>
      <c r="C66" s="4">
        <v>2.0706281801625002</v>
      </c>
      <c r="D66" s="4">
        <v>3.9098624875875001</v>
      </c>
      <c r="E66" s="4">
        <v>5.9103719758500004</v>
      </c>
      <c r="F66" s="4">
        <v>8.8070086171875008</v>
      </c>
      <c r="G66" s="4">
        <v>12.5282494748625</v>
      </c>
      <c r="I66" s="8">
        <f t="shared" ref="I66:M66" si="64">SQRT(2*998*C66*100000)</f>
        <v>20329.716789971153</v>
      </c>
      <c r="J66" s="8">
        <f t="shared" si="64"/>
        <v>27935.793393466829</v>
      </c>
      <c r="K66" s="8">
        <f t="shared" si="64"/>
        <v>34346.910288694969</v>
      </c>
      <c r="L66" s="8">
        <f t="shared" si="64"/>
        <v>41927.06667524721</v>
      </c>
      <c r="M66" s="8">
        <f t="shared" si="64"/>
        <v>50006.385544073819</v>
      </c>
    </row>
    <row r="67" spans="1:13">
      <c r="A67" s="1" t="str">
        <f>'A3-999-92-16-7565-0-0'!A67</f>
        <v>063</v>
      </c>
      <c r="B67" s="4">
        <v>43</v>
      </c>
      <c r="C67" s="4">
        <v>2.0769398178374998</v>
      </c>
      <c r="D67" s="4">
        <v>3.8509628262</v>
      </c>
      <c r="E67" s="4">
        <v>5.8023884339625003</v>
      </c>
      <c r="F67" s="4">
        <v>10.4807609805375</v>
      </c>
      <c r="G67" s="4">
        <v>12.901987596262501</v>
      </c>
      <c r="I67" s="8">
        <f t="shared" ref="I67:M67" si="65">SQRT(2*998*C67*100000)</f>
        <v>20360.67748480794</v>
      </c>
      <c r="J67" s="8">
        <f t="shared" si="65"/>
        <v>27724.577185405735</v>
      </c>
      <c r="K67" s="8">
        <f t="shared" si="65"/>
        <v>34031.70185898606</v>
      </c>
      <c r="L67" s="8">
        <f t="shared" si="65"/>
        <v>45737.948048806087</v>
      </c>
      <c r="M67" s="8">
        <f t="shared" si="65"/>
        <v>50746.790284844574</v>
      </c>
    </row>
    <row r="68" spans="1:13">
      <c r="A68" s="1" t="str">
        <f>'A3-999-92-16-7565-0-0'!A68</f>
        <v>064</v>
      </c>
      <c r="B68" s="4">
        <v>44</v>
      </c>
      <c r="C68" s="4">
        <v>2.2171791920624999</v>
      </c>
      <c r="D68" s="4">
        <v>4.2871067426250002</v>
      </c>
      <c r="E68" s="4">
        <v>7.6254953228250004</v>
      </c>
      <c r="F68" s="4">
        <v>11.300457804037499</v>
      </c>
      <c r="G68" s="4">
        <v>13.3816043851125</v>
      </c>
      <c r="I68" s="8">
        <f t="shared" ref="I68:M68" si="66">SQRT(2*998*C68*100000)</f>
        <v>21036.847832688123</v>
      </c>
      <c r="J68" s="8">
        <f t="shared" si="66"/>
        <v>29252.461534509366</v>
      </c>
      <c r="K68" s="8">
        <f t="shared" si="66"/>
        <v>39013.4446881568</v>
      </c>
      <c r="L68" s="8">
        <f t="shared" si="66"/>
        <v>47492.856070001573</v>
      </c>
      <c r="M68" s="8">
        <f t="shared" si="66"/>
        <v>51681.410925674762</v>
      </c>
    </row>
    <row r="69" spans="1:13">
      <c r="A69" s="1" t="str">
        <f>'A3-999-92-16-7565-0-0'!A69</f>
        <v>065</v>
      </c>
      <c r="B69" s="4">
        <v>45</v>
      </c>
      <c r="C69" s="4">
        <v>2.4927485572500001</v>
      </c>
      <c r="D69" s="4">
        <v>4.8354409641749996</v>
      </c>
      <c r="E69" s="4">
        <v>7.0343878632374999</v>
      </c>
      <c r="F69" s="4">
        <v>11.3846010304875</v>
      </c>
      <c r="G69" s="4">
        <v>13.31569245645</v>
      </c>
      <c r="I69" s="8">
        <f t="shared" ref="I69:M69" si="67">SQRT(2*998*C69*100000)</f>
        <v>22305.88738488339</v>
      </c>
      <c r="J69" s="8">
        <f t="shared" si="67"/>
        <v>31066.928017577306</v>
      </c>
      <c r="K69" s="8">
        <f t="shared" si="67"/>
        <v>37470.839562281028</v>
      </c>
      <c r="L69" s="8">
        <f t="shared" si="67"/>
        <v>47669.34408700528</v>
      </c>
      <c r="M69" s="8">
        <f t="shared" si="67"/>
        <v>51553.973797442814</v>
      </c>
    </row>
    <row r="70" spans="1:13">
      <c r="A70" s="1" t="str">
        <f>'A3-999-92-16-7565-0-0'!A70</f>
        <v>066</v>
      </c>
      <c r="B70" s="4">
        <v>46</v>
      </c>
      <c r="C70" s="4">
        <v>2.0306604461625</v>
      </c>
      <c r="D70" s="4">
        <v>4.6636473824250002</v>
      </c>
      <c r="E70" s="4">
        <v>6.3640445700374997</v>
      </c>
      <c r="F70" s="4">
        <v>8.9177966678999994</v>
      </c>
      <c r="G70" s="4">
        <v>12.71476722555</v>
      </c>
      <c r="I70" s="8">
        <f t="shared" ref="I70:M70" si="68">SQRT(2*998*C70*100000)</f>
        <v>20132.55634672445</v>
      </c>
      <c r="J70" s="8">
        <f t="shared" si="68"/>
        <v>30510.064200719575</v>
      </c>
      <c r="K70" s="8">
        <f t="shared" si="68"/>
        <v>35640.753305443541</v>
      </c>
      <c r="L70" s="8">
        <f t="shared" si="68"/>
        <v>42189.95395722588</v>
      </c>
      <c r="M70" s="8">
        <f t="shared" si="68"/>
        <v>50377.252190048835</v>
      </c>
    </row>
    <row r="71" spans="1:13">
      <c r="A71" s="1" t="str">
        <f>'A3-999-92-16-7565-0-0'!A71</f>
        <v>067</v>
      </c>
      <c r="B71" s="4">
        <v>47</v>
      </c>
      <c r="C71" s="4"/>
      <c r="D71" s="4"/>
      <c r="E71" s="4"/>
      <c r="F71" s="4"/>
      <c r="G71" s="4"/>
      <c r="I71" s="8">
        <f t="shared" ref="I71:M71" si="69">SQRT(2*998*C71*100000)</f>
        <v>0</v>
      </c>
      <c r="J71" s="8">
        <f t="shared" si="69"/>
        <v>0</v>
      </c>
      <c r="K71" s="8">
        <f t="shared" si="69"/>
        <v>0</v>
      </c>
      <c r="L71" s="8">
        <f t="shared" si="69"/>
        <v>0</v>
      </c>
      <c r="M71" s="8">
        <f t="shared" si="69"/>
        <v>0</v>
      </c>
    </row>
    <row r="72" spans="1:13">
      <c r="A72" s="1" t="str">
        <f>'A3-999-92-16-7565-0-0'!A72</f>
        <v>068</v>
      </c>
      <c r="B72" s="4">
        <v>48</v>
      </c>
      <c r="C72" s="4">
        <v>1.242516834975</v>
      </c>
      <c r="D72" s="4">
        <v>2.7858475954125002</v>
      </c>
      <c r="E72" s="4">
        <v>4.4666112308250003</v>
      </c>
      <c r="F72" s="4">
        <v>6.2644755498375</v>
      </c>
      <c r="G72" s="4">
        <v>9.6126809061375003</v>
      </c>
      <c r="I72" s="8">
        <f t="shared" ref="I72:M72" si="70">SQRT(2*998*C72*100000)</f>
        <v>15748.217685217905</v>
      </c>
      <c r="J72" s="8">
        <f t="shared" si="70"/>
        <v>23580.822293642243</v>
      </c>
      <c r="K72" s="8">
        <f t="shared" si="70"/>
        <v>29858.593430914825</v>
      </c>
      <c r="L72" s="8">
        <f t="shared" si="70"/>
        <v>35360.844443360867</v>
      </c>
      <c r="M72" s="8">
        <f t="shared" si="70"/>
        <v>43802.866445759515</v>
      </c>
    </row>
    <row r="73" spans="1:13">
      <c r="A73" s="1" t="str">
        <f>'A3-999-92-16-7565-0-0'!A73</f>
        <v>069</v>
      </c>
      <c r="B73" s="4">
        <v>49</v>
      </c>
      <c r="C73" s="4">
        <v>2.3917752922125</v>
      </c>
      <c r="D73" s="4">
        <v>4.0444918489499999</v>
      </c>
      <c r="E73" s="4">
        <v>6.3850803766500004</v>
      </c>
      <c r="F73" s="4">
        <v>9.3146734799250002</v>
      </c>
      <c r="G73" s="4">
        <v>14.173253134725</v>
      </c>
      <c r="I73" s="8">
        <f t="shared" ref="I73:M73" si="71">SQRT(2*998*C73*100000)</f>
        <v>21849.447323115863</v>
      </c>
      <c r="J73" s="8">
        <f t="shared" si="71"/>
        <v>28412.683313098398</v>
      </c>
      <c r="K73" s="8">
        <f t="shared" si="71"/>
        <v>35699.608445742655</v>
      </c>
      <c r="L73" s="8">
        <f t="shared" si="71"/>
        <v>43118.543883032857</v>
      </c>
      <c r="M73" s="8">
        <f t="shared" si="71"/>
        <v>53188.169038716776</v>
      </c>
    </row>
    <row r="74" spans="1:13">
      <c r="A74" s="1" t="str">
        <f>'A3-999-92-16-7565-0-0'!A74</f>
        <v>070</v>
      </c>
      <c r="B74" s="4">
        <v>50</v>
      </c>
      <c r="C74" s="4">
        <v>2.3349795100500002</v>
      </c>
      <c r="D74" s="4">
        <v>3.9715676530124999</v>
      </c>
      <c r="E74" s="4">
        <v>6.613670735775</v>
      </c>
      <c r="F74" s="4">
        <v>9.4415899444125007</v>
      </c>
      <c r="G74" s="4">
        <v>13.018384664625</v>
      </c>
      <c r="I74" s="8">
        <f t="shared" ref="I74:M74" si="72">SQRT(2*998*C74*100000)</f>
        <v>21588.467064754273</v>
      </c>
      <c r="J74" s="8">
        <f t="shared" si="72"/>
        <v>28155.37077612893</v>
      </c>
      <c r="K74" s="8">
        <f t="shared" si="72"/>
        <v>36333.024631328044</v>
      </c>
      <c r="L74" s="8">
        <f t="shared" si="72"/>
        <v>43411.30443680234</v>
      </c>
      <c r="M74" s="8">
        <f t="shared" si="72"/>
        <v>50975.185914905211</v>
      </c>
    </row>
    <row r="75" spans="1:13">
      <c r="A75" s="1" t="str">
        <f>'A3-999-92-16-7565-0-0'!A75</f>
        <v>071</v>
      </c>
      <c r="B75" s="4">
        <v>51</v>
      </c>
      <c r="C75" s="4">
        <v>2.210165929575</v>
      </c>
      <c r="D75" s="4">
        <v>4.0080302485874997</v>
      </c>
      <c r="E75" s="4">
        <v>6.7426900842749999</v>
      </c>
      <c r="F75" s="4">
        <v>9.8580993134250008</v>
      </c>
      <c r="G75" s="4">
        <v>13.18807436715</v>
      </c>
      <c r="I75" s="8">
        <f t="shared" ref="I75:M75" si="73">SQRT(2*998*C75*100000)</f>
        <v>21003.550165226115</v>
      </c>
      <c r="J75" s="8">
        <f t="shared" si="73"/>
        <v>28284.321409891825</v>
      </c>
      <c r="K75" s="8">
        <f t="shared" si="73"/>
        <v>36685.704856541735</v>
      </c>
      <c r="L75" s="8">
        <f t="shared" si="73"/>
        <v>44358.501135178478</v>
      </c>
      <c r="M75" s="8">
        <f t="shared" si="73"/>
        <v>51306.331419066984</v>
      </c>
    </row>
    <row r="76" spans="1:13">
      <c r="A76" s="1" t="str">
        <f>'A3-999-92-16-7565-0-0'!A76</f>
        <v>072</v>
      </c>
      <c r="B76" s="4">
        <v>52</v>
      </c>
      <c r="C76" s="4">
        <v>2.22699497295</v>
      </c>
      <c r="D76" s="4">
        <v>4.0683331595999999</v>
      </c>
      <c r="E76" s="4">
        <v>6.6487310769374997</v>
      </c>
      <c r="F76" s="4">
        <v>9.9941319244124998</v>
      </c>
      <c r="G76" s="4">
        <v>12.808728223312499</v>
      </c>
      <c r="I76" s="8">
        <f t="shared" ref="I76:M76" si="74">SQRT(2*998*C76*100000)</f>
        <v>21083.363028720534</v>
      </c>
      <c r="J76" s="8">
        <f t="shared" si="74"/>
        <v>28496.303245441504</v>
      </c>
      <c r="K76" s="8">
        <f t="shared" si="74"/>
        <v>36429.201514124965</v>
      </c>
      <c r="L76" s="8">
        <f t="shared" si="74"/>
        <v>44663.505595874747</v>
      </c>
      <c r="M76" s="8">
        <f t="shared" si="74"/>
        <v>50563.051266445298</v>
      </c>
    </row>
    <row r="77" spans="1:13">
      <c r="A77" s="1" t="str">
        <f>'A3-999-92-16-7565-0-0'!A77</f>
        <v>073</v>
      </c>
      <c r="B77" s="4">
        <v>53</v>
      </c>
      <c r="C77" s="4">
        <v>2.2802866118999998</v>
      </c>
      <c r="D77" s="4">
        <v>4.2001580121375</v>
      </c>
      <c r="E77" s="4">
        <v>5.7519022990500002</v>
      </c>
      <c r="F77" s="4">
        <v>9.2641873450125001</v>
      </c>
      <c r="G77" s="4">
        <v>11.996744296687501</v>
      </c>
      <c r="I77" s="8">
        <f t="shared" ref="I77:M77" si="75">SQRT(2*998*C77*100000)</f>
        <v>21334.132457994161</v>
      </c>
      <c r="J77" s="8">
        <f t="shared" si="75"/>
        <v>28954.300876081346</v>
      </c>
      <c r="K77" s="8">
        <f t="shared" si="75"/>
        <v>33883.324790970262</v>
      </c>
      <c r="L77" s="8">
        <f t="shared" si="75"/>
        <v>43001.532461814597</v>
      </c>
      <c r="M77" s="8">
        <f t="shared" si="75"/>
        <v>48934.141063462281</v>
      </c>
    </row>
    <row r="78" spans="1:13">
      <c r="A78" s="1" t="str">
        <f>'A3-999-92-16-7565-0-0'!A78</f>
        <v>074</v>
      </c>
      <c r="B78" s="4">
        <v>54</v>
      </c>
      <c r="C78" s="4"/>
      <c r="D78" s="4"/>
      <c r="E78" s="4"/>
      <c r="F78" s="4"/>
      <c r="G78" s="4"/>
      <c r="I78" s="8">
        <f t="shared" ref="I78:M78" si="76">SQRT(2*998*C78*100000)</f>
        <v>0</v>
      </c>
      <c r="J78" s="8">
        <f t="shared" si="76"/>
        <v>0</v>
      </c>
      <c r="K78" s="8">
        <f t="shared" si="76"/>
        <v>0</v>
      </c>
      <c r="L78" s="8">
        <f t="shared" si="76"/>
        <v>0</v>
      </c>
      <c r="M78" s="8">
        <f t="shared" si="76"/>
        <v>0</v>
      </c>
    </row>
    <row r="79" spans="1:13">
      <c r="A79" s="1" t="str">
        <f>'A3-999-92-16-7565-0-0'!A79</f>
        <v>075</v>
      </c>
      <c r="B79" s="4">
        <v>55</v>
      </c>
      <c r="C79" s="4"/>
      <c r="D79" s="4"/>
      <c r="E79" s="4"/>
      <c r="F79" s="4"/>
      <c r="G79" s="4"/>
      <c r="I79" s="8">
        <f t="shared" ref="I79:M79" si="77">SQRT(2*998*C79*100000)</f>
        <v>0</v>
      </c>
      <c r="J79" s="8">
        <f t="shared" si="77"/>
        <v>0</v>
      </c>
      <c r="K79" s="8">
        <f t="shared" si="77"/>
        <v>0</v>
      </c>
      <c r="L79" s="8">
        <f t="shared" si="77"/>
        <v>0</v>
      </c>
      <c r="M79" s="8">
        <f t="shared" si="77"/>
        <v>0</v>
      </c>
    </row>
    <row r="80" spans="1:13">
      <c r="A80" s="1" t="str">
        <f>'A3-999-92-16-7565-0-0'!A80</f>
        <v>076</v>
      </c>
      <c r="B80" s="4">
        <v>56</v>
      </c>
      <c r="C80" s="4">
        <v>2.0523978775875</v>
      </c>
      <c r="D80" s="4">
        <v>3.75770345325</v>
      </c>
      <c r="E80" s="4">
        <v>6.1333523221124997</v>
      </c>
      <c r="F80" s="4">
        <v>8.7852711857625003</v>
      </c>
      <c r="G80" s="4">
        <v>11.314481343375</v>
      </c>
      <c r="I80" s="8">
        <f t="shared" ref="I80:M80" si="78">SQRT(2*998*C80*100000)</f>
        <v>20240.025107851645</v>
      </c>
      <c r="J80" s="8">
        <f t="shared" si="78"/>
        <v>27386.814514811686</v>
      </c>
      <c r="K80" s="8">
        <f t="shared" si="78"/>
        <v>34988.814262470441</v>
      </c>
      <c r="L80" s="8">
        <f t="shared" si="78"/>
        <v>41875.292580210051</v>
      </c>
      <c r="M80" s="8">
        <f t="shared" si="78"/>
        <v>47522.31555951004</v>
      </c>
    </row>
    <row r="81" spans="1:13">
      <c r="A81" s="1" t="str">
        <f>'A3-999-92-16-7565-0-0'!A81</f>
        <v>077</v>
      </c>
      <c r="B81" s="4">
        <v>57</v>
      </c>
      <c r="C81" s="4">
        <v>2.1975446446500002</v>
      </c>
      <c r="D81" s="4">
        <v>4.1104047728250004</v>
      </c>
      <c r="E81" s="4">
        <v>6.7945784735999997</v>
      </c>
      <c r="F81" s="4">
        <v>9.9562660792125008</v>
      </c>
      <c r="G81" s="4">
        <v>13.148807262749999</v>
      </c>
      <c r="I81" s="8">
        <f t="shared" ref="I81:M81" si="79">SQRT(2*998*C81*100000)</f>
        <v>20943.493287227422</v>
      </c>
      <c r="J81" s="8">
        <f t="shared" si="79"/>
        <v>28643.267841778637</v>
      </c>
      <c r="K81" s="8">
        <f t="shared" si="79"/>
        <v>36826.591796289809</v>
      </c>
      <c r="L81" s="8">
        <f t="shared" si="79"/>
        <v>44578.814580592145</v>
      </c>
      <c r="M81" s="8">
        <f t="shared" si="79"/>
        <v>51229.892930250207</v>
      </c>
    </row>
    <row r="82" spans="1:13">
      <c r="A82" s="1" t="str">
        <f>'A3-999-92-16-7565-0-0'!A82</f>
        <v>078</v>
      </c>
      <c r="B82" s="4">
        <v>58</v>
      </c>
      <c r="C82" s="4"/>
      <c r="D82" s="4"/>
      <c r="E82" s="4"/>
      <c r="F82" s="4"/>
      <c r="G82" s="4"/>
      <c r="I82" s="8">
        <f t="shared" ref="I82:M82" si="80">SQRT(2*998*C82*100000)</f>
        <v>0</v>
      </c>
      <c r="J82" s="8">
        <f t="shared" si="80"/>
        <v>0</v>
      </c>
      <c r="K82" s="8">
        <f t="shared" si="80"/>
        <v>0</v>
      </c>
      <c r="L82" s="8">
        <f t="shared" si="80"/>
        <v>0</v>
      </c>
      <c r="M82" s="8">
        <f t="shared" si="80"/>
        <v>0</v>
      </c>
    </row>
    <row r="83" spans="1:13">
      <c r="A83" s="1" t="str">
        <f>'A3-999-92-16-7565-0-0'!A83</f>
        <v>079</v>
      </c>
      <c r="B83" s="4">
        <v>59</v>
      </c>
      <c r="C83" s="4"/>
      <c r="D83" s="4"/>
      <c r="E83" s="4"/>
      <c r="F83" s="4"/>
      <c r="G83" s="4"/>
      <c r="I83" s="8">
        <f t="shared" ref="I83:M83" si="81">SQRT(2*998*C83*100000)</f>
        <v>0</v>
      </c>
      <c r="J83" s="8">
        <f t="shared" si="81"/>
        <v>0</v>
      </c>
      <c r="K83" s="8">
        <f t="shared" si="81"/>
        <v>0</v>
      </c>
      <c r="L83" s="8">
        <f t="shared" si="81"/>
        <v>0</v>
      </c>
      <c r="M83" s="8">
        <f t="shared" si="81"/>
        <v>0</v>
      </c>
    </row>
    <row r="84" spans="1:13">
      <c r="A84" s="1" t="str">
        <f>'A3-999-92-16-7565-0-0'!A84</f>
        <v>080</v>
      </c>
      <c r="B84" s="4">
        <v>60</v>
      </c>
      <c r="C84" s="4">
        <v>2.1176081814374998</v>
      </c>
      <c r="D84" s="4">
        <v>3.9007473362999998</v>
      </c>
      <c r="E84" s="4">
        <v>6.4313597483249998</v>
      </c>
      <c r="F84" s="4">
        <v>9.6631670410500003</v>
      </c>
      <c r="G84" s="4">
        <v>12.9033888554625</v>
      </c>
      <c r="I84" s="8">
        <f t="shared" ref="I84:M84" si="82">SQRT(2*998*C84*100000)</f>
        <v>20559.051364664785</v>
      </c>
      <c r="J84" s="8">
        <f t="shared" si="82"/>
        <v>27903.210717146514</v>
      </c>
      <c r="K84" s="8">
        <f t="shared" si="82"/>
        <v>35828.751105301868</v>
      </c>
      <c r="L84" s="8">
        <f t="shared" si="82"/>
        <v>43917.742899579665</v>
      </c>
      <c r="M84" s="8">
        <f t="shared" si="82"/>
        <v>50749.545963981931</v>
      </c>
    </row>
    <row r="85" spans="1:13">
      <c r="A85" s="1" t="str">
        <f>'A3-999-92-16-7565-0-0'!A85</f>
        <v>081</v>
      </c>
      <c r="B85" s="4">
        <v>61</v>
      </c>
      <c r="C85" s="4">
        <v>2.0201420450000001</v>
      </c>
      <c r="D85" s="4">
        <v>3.8790099050000002</v>
      </c>
      <c r="E85" s="4">
        <v>6.0639332650000002</v>
      </c>
      <c r="F85" s="4">
        <v>8.694817317</v>
      </c>
      <c r="G85" s="4">
        <v>12.06405848</v>
      </c>
      <c r="I85" s="8">
        <f t="shared" ref="I85:M85" si="83">SQRT(2*998*C85*100000)</f>
        <v>20080.347411885083</v>
      </c>
      <c r="J85" s="8">
        <f t="shared" si="83"/>
        <v>27825.354931033675</v>
      </c>
      <c r="K85" s="8">
        <f t="shared" si="83"/>
        <v>34790.244030388749</v>
      </c>
      <c r="L85" s="8">
        <f t="shared" si="83"/>
        <v>41659.159094648086</v>
      </c>
      <c r="M85" s="8">
        <f t="shared" si="83"/>
        <v>49071.234675805739</v>
      </c>
    </row>
    <row r="86" spans="1:13">
      <c r="A86" s="1" t="str">
        <f>'A3-999-92-16-7565-0-0'!A86</f>
        <v>082</v>
      </c>
      <c r="B86" s="4">
        <v>62</v>
      </c>
      <c r="C86" s="4">
        <v>1.9240791589999999</v>
      </c>
      <c r="D86" s="4">
        <v>3.570485073</v>
      </c>
      <c r="E86" s="4">
        <v>6.0723477859999999</v>
      </c>
      <c r="F86" s="4">
        <v>8.7677415130000007</v>
      </c>
      <c r="G86" s="4">
        <v>10.92041004</v>
      </c>
      <c r="I86" s="8">
        <f t="shared" ref="I86:M86" si="84">SQRT(2*998*C86*100000)</f>
        <v>19597.096727229775</v>
      </c>
      <c r="J86" s="8">
        <f t="shared" si="84"/>
        <v>26695.857741807064</v>
      </c>
      <c r="K86" s="8">
        <f t="shared" si="84"/>
        <v>34814.373728183018</v>
      </c>
      <c r="L86" s="8">
        <f t="shared" si="84"/>
        <v>41833.493829643252</v>
      </c>
      <c r="M86" s="8">
        <f t="shared" si="84"/>
        <v>46687.405624900603</v>
      </c>
    </row>
    <row r="87" spans="1:13">
      <c r="A87" s="1" t="str">
        <f>'A3-999-92-16-7565-0-0'!A87</f>
        <v>083</v>
      </c>
      <c r="B87" s="4">
        <v>63</v>
      </c>
      <c r="C87" s="4">
        <v>2.2536407920000001</v>
      </c>
      <c r="D87" s="4">
        <v>4.0234560420000003</v>
      </c>
      <c r="E87" s="4">
        <v>6.4453842830000001</v>
      </c>
      <c r="F87" s="4">
        <v>9.3090634669999996</v>
      </c>
      <c r="G87" s="4">
        <v>12.267405269999999</v>
      </c>
      <c r="I87" s="8">
        <f t="shared" ref="I87:M87" si="85">SQRT(2*998*C87*100000)</f>
        <v>21209.118371191198</v>
      </c>
      <c r="J87" s="8">
        <f t="shared" si="85"/>
        <v>28338.698381951137</v>
      </c>
      <c r="K87" s="8">
        <f t="shared" si="85"/>
        <v>35867.794787062114</v>
      </c>
      <c r="L87" s="8">
        <f t="shared" si="85"/>
        <v>43105.55727528876</v>
      </c>
      <c r="M87" s="8">
        <f t="shared" si="85"/>
        <v>49483.068739640628</v>
      </c>
    </row>
    <row r="88" spans="1:13">
      <c r="A88" s="1" t="str">
        <f>'A3-999-92-16-7565-0-0'!A88</f>
        <v>084</v>
      </c>
      <c r="B88" s="4">
        <v>64</v>
      </c>
      <c r="C88" s="4"/>
      <c r="D88" s="4"/>
      <c r="E88" s="4"/>
      <c r="F88" s="4"/>
      <c r="G88" s="4"/>
      <c r="I88" s="8">
        <f t="shared" ref="I88:M88" si="86">SQRT(2*998*C88*100000)</f>
        <v>0</v>
      </c>
      <c r="J88" s="8">
        <f t="shared" si="86"/>
        <v>0</v>
      </c>
      <c r="K88" s="8">
        <f t="shared" si="86"/>
        <v>0</v>
      </c>
      <c r="L88" s="8">
        <f t="shared" si="86"/>
        <v>0</v>
      </c>
      <c r="M88" s="8">
        <f t="shared" si="86"/>
        <v>0</v>
      </c>
    </row>
    <row r="89" spans="1:13">
      <c r="A89" s="1" t="str">
        <f>'A3-999-92-16-7565-0-0'!A89</f>
        <v>085</v>
      </c>
      <c r="B89" s="4">
        <v>65</v>
      </c>
      <c r="C89" s="4">
        <v>1.734755904</v>
      </c>
      <c r="D89" s="4">
        <v>3.1995524560000002</v>
      </c>
      <c r="E89" s="4">
        <v>5.6411132530000003</v>
      </c>
      <c r="F89" s="4">
        <v>8.1829446959999999</v>
      </c>
      <c r="G89" s="4">
        <v>11.129365849999999</v>
      </c>
      <c r="I89" s="8">
        <f t="shared" ref="I89:M89" si="87">SQRT(2*998*C89*100000)</f>
        <v>18607.989639893935</v>
      </c>
      <c r="J89" s="8">
        <f t="shared" si="87"/>
        <v>25271.143033460125</v>
      </c>
      <c r="K89" s="8">
        <f t="shared" si="87"/>
        <v>33555.41990943937</v>
      </c>
      <c r="L89" s="8">
        <f t="shared" si="87"/>
        <v>40414.301445423996</v>
      </c>
      <c r="M89" s="8">
        <f t="shared" si="87"/>
        <v>47131.957562358897</v>
      </c>
    </row>
    <row r="90" spans="1:13">
      <c r="A90" s="1" t="str">
        <f>'A3-999-92-16-7565-0-0'!A90</f>
        <v>086</v>
      </c>
      <c r="B90" s="4">
        <v>66</v>
      </c>
      <c r="C90" s="4">
        <v>1.901641098</v>
      </c>
      <c r="D90" s="4">
        <v>3.8215124980000001</v>
      </c>
      <c r="E90" s="4">
        <v>6.4790413740000004</v>
      </c>
      <c r="F90" s="4">
        <v>9.8384657610000001</v>
      </c>
      <c r="G90" s="4">
        <v>1.1219031000000001E-2</v>
      </c>
      <c r="I90" s="8">
        <f t="shared" ref="I90:M90" si="88">SQRT(2*998*C90*100000)</f>
        <v>19482.493761343798</v>
      </c>
      <c r="J90" s="8">
        <f t="shared" si="88"/>
        <v>27618.361548086086</v>
      </c>
      <c r="K90" s="8">
        <f t="shared" si="88"/>
        <v>35961.321697768566</v>
      </c>
      <c r="L90" s="8">
        <f t="shared" si="88"/>
        <v>44314.306560021898</v>
      </c>
      <c r="M90" s="8">
        <f t="shared" si="88"/>
        <v>1496.435293489164</v>
      </c>
    </row>
    <row r="91" spans="1:13">
      <c r="A91" s="1" t="str">
        <f>'A3-999-92-16-7565-0-0'!A91</f>
        <v>087</v>
      </c>
      <c r="B91" s="4">
        <v>67</v>
      </c>
      <c r="C91" s="4">
        <v>2.1470595050000001</v>
      </c>
      <c r="D91" s="4">
        <v>3.9968112179999999</v>
      </c>
      <c r="E91" s="4">
        <v>5.8753126299999998</v>
      </c>
      <c r="F91" s="4">
        <v>8.3147695479999992</v>
      </c>
      <c r="G91" s="4">
        <v>11.898576540000001</v>
      </c>
      <c r="I91" s="8">
        <f t="shared" ref="I91:M91" si="89">SQRT(2*998*C91*100000)</f>
        <v>20701.523547748846</v>
      </c>
      <c r="J91" s="8">
        <f t="shared" si="89"/>
        <v>28244.707807176906</v>
      </c>
      <c r="K91" s="8">
        <f t="shared" si="89"/>
        <v>34244.888683539328</v>
      </c>
      <c r="L91" s="8">
        <f t="shared" si="89"/>
        <v>40738.532150542684</v>
      </c>
      <c r="M91" s="8">
        <f t="shared" si="89"/>
        <v>48733.519033453762</v>
      </c>
    </row>
    <row r="92" spans="1:13">
      <c r="A92" s="1" t="str">
        <f>'A3-999-92-16-7565-0-0'!A92</f>
        <v>088</v>
      </c>
      <c r="B92" s="4">
        <v>68</v>
      </c>
      <c r="C92" s="4">
        <v>2.0474894899999998</v>
      </c>
      <c r="D92" s="4">
        <v>3.8916321850000002</v>
      </c>
      <c r="E92" s="4">
        <v>6.1887458500000001</v>
      </c>
      <c r="F92" s="4">
        <v>9.1197412080000007</v>
      </c>
      <c r="G92" s="4">
        <v>12.900584350000001</v>
      </c>
      <c r="I92" s="8">
        <f t="shared" ref="I92:M92" si="90">SQRT(2*998*C92*100000)</f>
        <v>20215.808225346816</v>
      </c>
      <c r="J92" s="8">
        <f t="shared" si="90"/>
        <v>27870.589949371362</v>
      </c>
      <c r="K92" s="8">
        <f t="shared" si="90"/>
        <v>35146.460300576502</v>
      </c>
      <c r="L92" s="8">
        <f t="shared" si="90"/>
        <v>42664.97796925249</v>
      </c>
      <c r="M92" s="8">
        <f t="shared" si="90"/>
        <v>50744.030548035895</v>
      </c>
    </row>
    <row r="93" spans="1:13">
      <c r="A93" s="1" t="str">
        <f>'A3-999-92-16-7565-0-0'!A93</f>
        <v>089</v>
      </c>
      <c r="B93" s="4">
        <v>69</v>
      </c>
      <c r="C93" s="4">
        <v>2.0657207870000001</v>
      </c>
      <c r="D93" s="4">
        <v>3.6826763730000001</v>
      </c>
      <c r="E93" s="4">
        <v>6.2518542650000004</v>
      </c>
      <c r="F93" s="4">
        <v>9.2711996120000002</v>
      </c>
      <c r="G93" s="4">
        <v>13.047835989999999</v>
      </c>
      <c r="I93" s="8">
        <f t="shared" ref="I93:M93" si="91">SQRT(2*998*C93*100000)</f>
        <v>20305.611763382061</v>
      </c>
      <c r="J93" s="8">
        <f t="shared" si="91"/>
        <v>27112.03061466994</v>
      </c>
      <c r="K93" s="8">
        <f t="shared" si="91"/>
        <v>35325.205042490554</v>
      </c>
      <c r="L93" s="8">
        <f t="shared" si="91"/>
        <v>43017.803785818731</v>
      </c>
      <c r="M93" s="8">
        <f t="shared" si="91"/>
        <v>51032.813596783002</v>
      </c>
    </row>
    <row r="94" spans="1:13">
      <c r="A94" s="1" t="str">
        <f>'A3-999-92-16-7565-0-0'!A94</f>
        <v>090</v>
      </c>
      <c r="B94" s="4">
        <v>70</v>
      </c>
      <c r="C94" s="4">
        <v>2.1484617589999999</v>
      </c>
      <c r="D94" s="4">
        <v>4.5353286639999997</v>
      </c>
      <c r="E94" s="4">
        <v>6.2981326409999996</v>
      </c>
      <c r="F94" s="4">
        <v>9.3700680030000001</v>
      </c>
      <c r="G94" s="4">
        <v>12.835373049999999</v>
      </c>
      <c r="I94" s="8">
        <f t="shared" ref="I94:M94" si="92">SQRT(2*998*C94*100000)</f>
        <v>20708.282572352542</v>
      </c>
      <c r="J94" s="8">
        <f t="shared" si="92"/>
        <v>30087.399378051934</v>
      </c>
      <c r="K94" s="8">
        <f t="shared" si="92"/>
        <v>35455.708639704273</v>
      </c>
      <c r="L94" s="8">
        <f t="shared" si="92"/>
        <v>43246.567186295841</v>
      </c>
      <c r="M94" s="8">
        <f t="shared" si="92"/>
        <v>50615.614792077751</v>
      </c>
    </row>
    <row r="95" spans="1:13">
      <c r="A95" s="1" t="str">
        <f>'A3-999-92-16-7565-0-0'!A95</f>
        <v>091</v>
      </c>
      <c r="B95" s="4">
        <v>71</v>
      </c>
      <c r="C95" s="4">
        <v>2.1330349700000002</v>
      </c>
      <c r="D95" s="4">
        <v>3.9996157270000001</v>
      </c>
      <c r="E95" s="4">
        <v>6.4930649139999996</v>
      </c>
      <c r="F95" s="4">
        <v>9.5131108910000002</v>
      </c>
      <c r="G95" s="4">
        <v>13.916615699999999</v>
      </c>
      <c r="I95" s="8">
        <f t="shared" ref="I95:M95" si="93">SQRT(2*998*C95*100000)</f>
        <v>20633.801879731232</v>
      </c>
      <c r="J95" s="8">
        <f t="shared" si="93"/>
        <v>28254.615536389803</v>
      </c>
      <c r="K95" s="8">
        <f t="shared" si="93"/>
        <v>36000.21884425704</v>
      </c>
      <c r="L95" s="8">
        <f t="shared" si="93"/>
        <v>43575.416622719742</v>
      </c>
      <c r="M95" s="8">
        <f t="shared" si="93"/>
        <v>52704.425750784918</v>
      </c>
    </row>
    <row r="96" spans="1:13">
      <c r="A96" s="1" t="str">
        <f>'A3-999-92-16-7565-0-0'!A96</f>
        <v>092</v>
      </c>
      <c r="B96" s="4">
        <v>72</v>
      </c>
      <c r="C96" s="4"/>
      <c r="D96" s="4"/>
      <c r="E96" s="4"/>
      <c r="F96" s="4"/>
      <c r="G96" s="4"/>
      <c r="I96" s="8">
        <f t="shared" ref="I96:M96" si="94">SQRT(2*998*C96*100000)</f>
        <v>0</v>
      </c>
      <c r="J96" s="8">
        <f t="shared" si="94"/>
        <v>0</v>
      </c>
      <c r="K96" s="8">
        <f t="shared" si="94"/>
        <v>0</v>
      </c>
      <c r="L96" s="8">
        <f t="shared" si="94"/>
        <v>0</v>
      </c>
      <c r="M96" s="8">
        <f t="shared" si="94"/>
        <v>0</v>
      </c>
    </row>
    <row r="97" spans="1:13">
      <c r="A97" s="1" t="str">
        <f>'A3-999-92-16-7565-0-0'!A97</f>
        <v>093</v>
      </c>
      <c r="B97" s="4">
        <v>73</v>
      </c>
      <c r="C97" s="4"/>
      <c r="D97" s="4"/>
      <c r="E97" s="4"/>
      <c r="F97" s="4"/>
      <c r="G97" s="4"/>
      <c r="I97" s="8">
        <f t="shared" ref="I97:M97" si="95">SQRT(2*998*C97*100000)</f>
        <v>0</v>
      </c>
      <c r="J97" s="8">
        <f t="shared" si="95"/>
        <v>0</v>
      </c>
      <c r="K97" s="8">
        <f t="shared" si="95"/>
        <v>0</v>
      </c>
      <c r="L97" s="8">
        <f t="shared" si="95"/>
        <v>0</v>
      </c>
      <c r="M97" s="8">
        <f t="shared" si="95"/>
        <v>0</v>
      </c>
    </row>
    <row r="98" spans="1:13">
      <c r="A98" s="1" t="str">
        <f>'A3-999-92-16-7565-0-0'!A98</f>
        <v>094</v>
      </c>
      <c r="B98" s="4">
        <v>74</v>
      </c>
      <c r="C98" s="4"/>
      <c r="D98" s="4"/>
      <c r="E98" s="4"/>
      <c r="F98" s="4"/>
      <c r="G98" s="4"/>
      <c r="I98" s="8">
        <f t="shared" ref="I98:M98" si="96">SQRT(2*998*C98*100000)</f>
        <v>0</v>
      </c>
      <c r="J98" s="8">
        <f t="shared" si="96"/>
        <v>0</v>
      </c>
      <c r="K98" s="8">
        <f t="shared" si="96"/>
        <v>0</v>
      </c>
      <c r="L98" s="8">
        <f t="shared" si="96"/>
        <v>0</v>
      </c>
      <c r="M98" s="8">
        <f t="shared" si="96"/>
        <v>0</v>
      </c>
    </row>
    <row r="99" spans="1:13">
      <c r="A99" s="1" t="str">
        <f>'A3-999-92-16-7565-0-0'!A99</f>
        <v>095</v>
      </c>
      <c r="B99" s="4">
        <v>75</v>
      </c>
      <c r="C99" s="4">
        <v>2.0902627279999999</v>
      </c>
      <c r="D99" s="4">
        <v>3.9554412299999999</v>
      </c>
      <c r="E99" s="4">
        <v>6.2792007139999999</v>
      </c>
      <c r="F99" s="4">
        <v>9.6835022179999992</v>
      </c>
      <c r="G99" s="4">
        <v>12.599070790000001</v>
      </c>
      <c r="I99" s="8">
        <f t="shared" ref="I99:M99" si="97">SQRT(2*998*C99*100000)</f>
        <v>20425.876737824499</v>
      </c>
      <c r="J99" s="8">
        <f t="shared" si="97"/>
        <v>28098.150642133016</v>
      </c>
      <c r="K99" s="8">
        <f t="shared" si="97"/>
        <v>35402.379334084311</v>
      </c>
      <c r="L99" s="8">
        <f t="shared" si="97"/>
        <v>43963.928881672982</v>
      </c>
      <c r="M99" s="8">
        <f t="shared" si="97"/>
        <v>50147.527652756726</v>
      </c>
    </row>
    <row r="100" spans="1:13">
      <c r="A100" s="1" t="str">
        <f>'A3-999-92-16-7565-0-0'!A100</f>
        <v>096</v>
      </c>
      <c r="B100" s="4">
        <v>76</v>
      </c>
      <c r="C100" s="4"/>
      <c r="D100" s="4"/>
      <c r="E100" s="4"/>
      <c r="F100" s="4"/>
      <c r="G100" s="4"/>
      <c r="I100" s="8">
        <f t="shared" ref="I100:M100" si="98">SQRT(2*998*C100*100000)</f>
        <v>0</v>
      </c>
      <c r="J100" s="8">
        <f t="shared" si="98"/>
        <v>0</v>
      </c>
      <c r="K100" s="8">
        <f t="shared" si="98"/>
        <v>0</v>
      </c>
      <c r="L100" s="8">
        <f t="shared" si="98"/>
        <v>0</v>
      </c>
      <c r="M100" s="8">
        <f t="shared" si="98"/>
        <v>0</v>
      </c>
    </row>
    <row r="101" spans="1:13">
      <c r="A101" s="1" t="str">
        <f>'A3-999-92-16-7565-0-0'!A101</f>
        <v>097</v>
      </c>
      <c r="B101" s="4">
        <v>77</v>
      </c>
      <c r="C101" s="4">
        <v>2.1035846419999999</v>
      </c>
      <c r="D101" s="4">
        <v>3.7976711870000002</v>
      </c>
      <c r="E101" s="4">
        <v>6.574403631</v>
      </c>
      <c r="F101" s="4">
        <v>9.2992466910000005</v>
      </c>
      <c r="G101" s="4">
        <v>12.700743689999999</v>
      </c>
      <c r="I101" s="8">
        <f t="shared" ref="I101:M101" si="99">SQRT(2*998*C101*100000)</f>
        <v>20490.863684657121</v>
      </c>
      <c r="J101" s="8">
        <f t="shared" si="99"/>
        <v>27532.075274581101</v>
      </c>
      <c r="K101" s="8">
        <f t="shared" si="99"/>
        <v>36225.004689407564</v>
      </c>
      <c r="L101" s="8">
        <f t="shared" si="99"/>
        <v>43082.823021751952</v>
      </c>
      <c r="M101" s="8">
        <f t="shared" si="99"/>
        <v>50349.463160236373</v>
      </c>
    </row>
    <row r="102" spans="1:13">
      <c r="A102" s="1" t="str">
        <f>'A3-999-92-16-7565-0-0'!A102</f>
        <v>098</v>
      </c>
      <c r="B102" s="4">
        <v>78</v>
      </c>
      <c r="C102" s="4">
        <v>2.132334341</v>
      </c>
      <c r="D102" s="4">
        <v>4.3074409239999998</v>
      </c>
      <c r="E102" s="4">
        <v>6.6241891370000001</v>
      </c>
      <c r="F102" s="4">
        <v>9.7045380249999997</v>
      </c>
      <c r="G102" s="4">
        <v>13.31639309</v>
      </c>
      <c r="I102" s="8">
        <f t="shared" ref="I102:M102" si="100">SQRT(2*998*C102*100000)</f>
        <v>20630.412852475831</v>
      </c>
      <c r="J102" s="8">
        <f t="shared" si="100"/>
        <v>29321.75316092815</v>
      </c>
      <c r="K102" s="8">
        <f t="shared" si="100"/>
        <v>36361.905227108218</v>
      </c>
      <c r="L102" s="8">
        <f t="shared" si="100"/>
        <v>44011.655158491827</v>
      </c>
      <c r="M102" s="8">
        <f t="shared" si="100"/>
        <v>51555.330090728734</v>
      </c>
    </row>
    <row r="103" spans="1:13">
      <c r="A103" s="1" t="str">
        <f>'A3-999-92-16-7565-0-0'!A103</f>
        <v>099</v>
      </c>
      <c r="B103" s="4">
        <v>79</v>
      </c>
      <c r="C103" s="4">
        <v>2.2375133740000002</v>
      </c>
      <c r="D103" s="4">
        <v>4.0087318730000003</v>
      </c>
      <c r="E103" s="4">
        <v>6.3703562079999996</v>
      </c>
      <c r="F103" s="4">
        <v>9.259279952</v>
      </c>
      <c r="G103" s="4">
        <v>12.94616209</v>
      </c>
      <c r="I103" s="8">
        <f t="shared" ref="I103:M103" si="101">SQRT(2*998*C103*100000)</f>
        <v>21133.094175969596</v>
      </c>
      <c r="J103" s="8">
        <f t="shared" si="101"/>
        <v>28286.79695283296</v>
      </c>
      <c r="K103" s="8">
        <f t="shared" si="101"/>
        <v>35658.422555082267</v>
      </c>
      <c r="L103" s="8">
        <f t="shared" si="101"/>
        <v>42990.141642232353</v>
      </c>
      <c r="M103" s="8">
        <f t="shared" si="101"/>
        <v>50833.590795496631</v>
      </c>
    </row>
    <row r="104" spans="1:13">
      <c r="A104" s="1" t="str">
        <f>'A3-999-92-16-7565-0-0'!A104</f>
        <v>100</v>
      </c>
      <c r="B104" s="4">
        <v>80</v>
      </c>
      <c r="C104" s="4">
        <v>2.0236481789999998</v>
      </c>
      <c r="D104" s="4">
        <v>5.2175916170000001</v>
      </c>
      <c r="E104" s="4">
        <v>6.5617823460000002</v>
      </c>
      <c r="F104" s="4">
        <v>9.2655895990000001</v>
      </c>
      <c r="G104" s="4">
        <v>11.99954881</v>
      </c>
      <c r="I104" s="8">
        <f t="shared" ref="I104:M104" si="102">SQRT(2*998*C104*100000)</f>
        <v>20097.765461075516</v>
      </c>
      <c r="J104" s="8">
        <f t="shared" si="102"/>
        <v>32271.214522437796</v>
      </c>
      <c r="K104" s="8">
        <f t="shared" si="102"/>
        <v>36190.216305813927</v>
      </c>
      <c r="L104" s="8">
        <f t="shared" si="102"/>
        <v>43004.786756364694</v>
      </c>
      <c r="M104" s="8">
        <f t="shared" si="102"/>
        <v>48939.860466454127</v>
      </c>
    </row>
    <row r="105" spans="1:13">
      <c r="A105" s="1" t="str">
        <f>'A3-999-92-16-7565-0-0'!A105</f>
        <v>101</v>
      </c>
      <c r="B105" s="4">
        <v>81</v>
      </c>
      <c r="C105" s="4">
        <v>2.1204136849999999</v>
      </c>
      <c r="D105" s="4">
        <v>3.893034439</v>
      </c>
      <c r="E105" s="4">
        <v>6.3682523279999996</v>
      </c>
      <c r="F105" s="4">
        <v>9.3090644620000003</v>
      </c>
      <c r="G105" s="4">
        <v>13.54007406</v>
      </c>
      <c r="I105" s="8">
        <f t="shared" ref="I105:M105" si="103">SQRT(2*998*C105*100000)</f>
        <v>20572.66563977551</v>
      </c>
      <c r="J105" s="8">
        <f t="shared" si="103"/>
        <v>27875.610738141684</v>
      </c>
      <c r="K105" s="8">
        <f t="shared" si="103"/>
        <v>35652.533776280194</v>
      </c>
      <c r="L105" s="8">
        <f t="shared" si="103"/>
        <v>43105.55957895919</v>
      </c>
      <c r="M105" s="8">
        <f t="shared" si="103"/>
        <v>51986.525007697906</v>
      </c>
    </row>
    <row r="106" spans="1:13">
      <c r="A106" s="1" t="str">
        <f>'A3-999-92-16-7565-0-0'!A106</f>
        <v>102</v>
      </c>
      <c r="B106" s="4">
        <v>82</v>
      </c>
      <c r="C106" s="4">
        <v>1.837130428</v>
      </c>
      <c r="D106" s="4">
        <v>3.762611841</v>
      </c>
      <c r="E106" s="4">
        <v>5.7624197050000001</v>
      </c>
      <c r="F106" s="4">
        <v>8.6485379449999993</v>
      </c>
      <c r="G106" s="4">
        <v>11.94906267</v>
      </c>
      <c r="I106" s="8">
        <f t="shared" ref="I106:M106" si="104">SQRT(2*998*C106*100000)</f>
        <v>19149.183623037305</v>
      </c>
      <c r="J106" s="8">
        <f t="shared" si="104"/>
        <v>27404.695281349144</v>
      </c>
      <c r="K106" s="8">
        <f t="shared" si="104"/>
        <v>33914.288627627146</v>
      </c>
      <c r="L106" s="8">
        <f t="shared" si="104"/>
        <v>41548.14284444011</v>
      </c>
      <c r="M106" s="8">
        <f t="shared" si="104"/>
        <v>48836.798717073987</v>
      </c>
    </row>
    <row r="107" spans="1:13">
      <c r="A107" s="1" t="str">
        <f>'A3-999-92-16-7565-0-0'!A107</f>
        <v>103</v>
      </c>
      <c r="B107" s="4">
        <v>83</v>
      </c>
      <c r="C107" s="4"/>
      <c r="D107" s="4"/>
      <c r="E107" s="4"/>
      <c r="F107" s="4"/>
      <c r="G107" s="4"/>
      <c r="I107" s="8">
        <f t="shared" ref="I107:M107" si="105">SQRT(2*998*C107*100000)</f>
        <v>0</v>
      </c>
      <c r="J107" s="8">
        <f t="shared" si="105"/>
        <v>0</v>
      </c>
      <c r="K107" s="8">
        <f t="shared" si="105"/>
        <v>0</v>
      </c>
      <c r="L107" s="8">
        <f t="shared" si="105"/>
        <v>0</v>
      </c>
      <c r="M107" s="8">
        <f t="shared" si="105"/>
        <v>0</v>
      </c>
    </row>
    <row r="108" spans="1:13">
      <c r="A108" s="1" t="str">
        <f>'A3-999-92-16-7565-0-0'!A108</f>
        <v>104</v>
      </c>
      <c r="B108" s="4">
        <v>84</v>
      </c>
      <c r="C108" s="4">
        <v>1.8392343069999999</v>
      </c>
      <c r="D108" s="4">
        <v>3.3334801920000001</v>
      </c>
      <c r="E108" s="4">
        <v>5.5226103149999997</v>
      </c>
      <c r="F108" s="4">
        <v>7.9613666040000002</v>
      </c>
      <c r="G108" s="4">
        <v>11.410544229999999</v>
      </c>
      <c r="I108" s="8">
        <f t="shared" ref="I108:M108" si="106">SQRT(2*998*C108*100000)</f>
        <v>19160.145293739293</v>
      </c>
      <c r="J108" s="8">
        <f t="shared" si="106"/>
        <v>25794.624368716828</v>
      </c>
      <c r="K108" s="8">
        <f t="shared" si="106"/>
        <v>33201.099663625595</v>
      </c>
      <c r="L108" s="8">
        <f t="shared" si="106"/>
        <v>39863.376351714112</v>
      </c>
      <c r="M108" s="8">
        <f t="shared" si="106"/>
        <v>47723.627568616364</v>
      </c>
    </row>
    <row r="109" spans="1:13">
      <c r="A109" s="1" t="str">
        <f>'A3-999-92-16-7565-0-0'!A109</f>
        <v>105</v>
      </c>
      <c r="B109" s="4">
        <v>85</v>
      </c>
      <c r="C109" s="4">
        <v>1.9282859219999999</v>
      </c>
      <c r="D109" s="4">
        <v>3.5010660150000001</v>
      </c>
      <c r="E109" s="4">
        <v>6.0190571430000004</v>
      </c>
      <c r="F109" s="4">
        <v>8.5321398819999992</v>
      </c>
      <c r="G109" s="4">
        <v>11.748520389999999</v>
      </c>
      <c r="I109" s="8">
        <f t="shared" ref="I109:M109" si="107">SQRT(2*998*C109*100000)</f>
        <v>19618.508353878486</v>
      </c>
      <c r="J109" s="8">
        <f t="shared" si="107"/>
        <v>26435.067175893462</v>
      </c>
      <c r="K109" s="8">
        <f t="shared" si="107"/>
        <v>34661.272419557827</v>
      </c>
      <c r="L109" s="8">
        <f t="shared" si="107"/>
        <v>41267.60376429918</v>
      </c>
      <c r="M109" s="8">
        <f t="shared" si="107"/>
        <v>48425.24826827427</v>
      </c>
    </row>
    <row r="110" spans="1:13">
      <c r="A110" s="1" t="str">
        <f>'A3-999-92-16-7565-0-0'!A110</f>
        <v>106</v>
      </c>
      <c r="B110" s="4">
        <v>86</v>
      </c>
      <c r="C110" s="4">
        <v>1.7691156159999999</v>
      </c>
      <c r="D110" s="4">
        <v>3.4021986200000001</v>
      </c>
      <c r="E110" s="4">
        <v>5.4791374429999999</v>
      </c>
      <c r="F110" s="4">
        <v>8.6730808810000006</v>
      </c>
      <c r="G110" s="4">
        <v>11.69523074</v>
      </c>
      <c r="I110" s="8">
        <f t="shared" ref="I110:M110" si="108">SQRT(2*998*C110*100000)</f>
        <v>18791.367085808313</v>
      </c>
      <c r="J110" s="8">
        <f t="shared" si="108"/>
        <v>26059.141285775324</v>
      </c>
      <c r="K110" s="8">
        <f t="shared" si="108"/>
        <v>33070.165309880147</v>
      </c>
      <c r="L110" s="8">
        <f t="shared" si="108"/>
        <v>41607.054015486363</v>
      </c>
      <c r="M110" s="8">
        <f t="shared" si="108"/>
        <v>48315.298360912559</v>
      </c>
    </row>
    <row r="111" spans="1:13">
      <c r="A111" s="1" t="str">
        <f>'A3-999-92-16-7565-0-0'!A111</f>
        <v>107</v>
      </c>
      <c r="B111" s="4">
        <v>87</v>
      </c>
      <c r="C111" s="4">
        <v>1.783139155</v>
      </c>
      <c r="D111" s="4">
        <v>3.6623411959999999</v>
      </c>
      <c r="E111" s="4">
        <v>5.5885232389999997</v>
      </c>
      <c r="F111" s="4">
        <v>8.1605066350000008</v>
      </c>
      <c r="G111" s="4">
        <v>11.482067170000001</v>
      </c>
      <c r="I111" s="8">
        <f t="shared" ref="I111:M111" si="109">SQRT(2*998*C111*100000)</f>
        <v>18865.698379280846</v>
      </c>
      <c r="J111" s="8">
        <f t="shared" si="109"/>
        <v>27037.072746908085</v>
      </c>
      <c r="K111" s="8">
        <f t="shared" si="109"/>
        <v>33398.641267339008</v>
      </c>
      <c r="L111" s="8">
        <f t="shared" si="109"/>
        <v>40358.854348779525</v>
      </c>
      <c r="M111" s="8">
        <f t="shared" si="109"/>
        <v>47872.963216537995</v>
      </c>
    </row>
    <row r="112" spans="1:13">
      <c r="A112" s="1" t="str">
        <f>'A3-999-92-16-7565-0-0'!A112</f>
        <v>108</v>
      </c>
      <c r="B112" s="4">
        <v>88</v>
      </c>
      <c r="C112" s="4">
        <v>1.8062778450000001</v>
      </c>
      <c r="D112" s="4">
        <v>3.3762534300000002</v>
      </c>
      <c r="E112" s="4">
        <v>5.6369054949999997</v>
      </c>
      <c r="F112" s="4">
        <v>8.5475656749999995</v>
      </c>
      <c r="G112" s="4">
        <v>11.47435327</v>
      </c>
      <c r="I112" s="8">
        <f t="shared" ref="I112:M112" si="110">SQRT(2*998*C112*100000)</f>
        <v>18987.708072908645</v>
      </c>
      <c r="J112" s="8">
        <f t="shared" si="110"/>
        <v>25959.587528079101</v>
      </c>
      <c r="K112" s="8">
        <f t="shared" si="110"/>
        <v>33542.902927474839</v>
      </c>
      <c r="L112" s="8">
        <f t="shared" si="110"/>
        <v>41304.892067768436</v>
      </c>
      <c r="M112" s="8">
        <f t="shared" si="110"/>
        <v>47856.879470897387</v>
      </c>
    </row>
    <row r="113" spans="1:13">
      <c r="A113" s="1" t="str">
        <f>'A3-999-92-16-7565-0-0'!A113</f>
        <v>109</v>
      </c>
      <c r="B113" s="4">
        <v>89</v>
      </c>
      <c r="C113" s="4">
        <v>2.278182733</v>
      </c>
      <c r="D113" s="4">
        <v>4.1693054289999996</v>
      </c>
      <c r="E113" s="4">
        <v>6.7034239749999998</v>
      </c>
      <c r="F113" s="4">
        <v>9.8538925499999994</v>
      </c>
      <c r="G113" s="4">
        <v>13.90329378</v>
      </c>
      <c r="I113" s="8">
        <f t="shared" ref="I113:M113" si="111">SQRT(2*998*C113*100000)</f>
        <v>21324.288347018759</v>
      </c>
      <c r="J113" s="8">
        <f t="shared" si="111"/>
        <v>28847.761847817586</v>
      </c>
      <c r="K113" s="8">
        <f t="shared" si="111"/>
        <v>36578.729138804149</v>
      </c>
      <c r="L113" s="8">
        <f t="shared" si="111"/>
        <v>44349.035536074509</v>
      </c>
      <c r="M113" s="8">
        <f t="shared" si="111"/>
        <v>52679.193601345112</v>
      </c>
    </row>
    <row r="114" spans="1:13">
      <c r="A114" s="1" t="str">
        <f>'A3-999-92-16-7565-0-0'!A114</f>
        <v>110</v>
      </c>
      <c r="B114" s="4">
        <v>90</v>
      </c>
      <c r="C114" s="4">
        <v>2.104987892</v>
      </c>
      <c r="D114" s="4">
        <v>3.6756641060000002</v>
      </c>
      <c r="E114" s="4">
        <v>5.8977506909999997</v>
      </c>
      <c r="F114" s="4">
        <v>9.1183389530000003</v>
      </c>
      <c r="G114" s="4">
        <v>12.601174670000001</v>
      </c>
      <c r="I114" s="8">
        <f t="shared" ref="I114:M114" si="112">SQRT(2*998*C114*100000)</f>
        <v>20497.697022914548</v>
      </c>
      <c r="J114" s="8">
        <f t="shared" si="112"/>
        <v>27086.206001535174</v>
      </c>
      <c r="K114" s="8">
        <f t="shared" si="112"/>
        <v>34310.217689831115</v>
      </c>
      <c r="L114" s="8">
        <f t="shared" si="112"/>
        <v>42661.69775124755</v>
      </c>
      <c r="M114" s="8">
        <f t="shared" si="112"/>
        <v>50151.714468520418</v>
      </c>
    </row>
    <row r="115" spans="1:13">
      <c r="A115" s="1" t="str">
        <f>'A3-999-92-16-7565-0-0'!A115</f>
        <v>111</v>
      </c>
      <c r="B115" s="4">
        <v>91</v>
      </c>
      <c r="C115" s="4">
        <v>1.9731630389999999</v>
      </c>
      <c r="D115" s="4">
        <v>3.822914752</v>
      </c>
      <c r="E115" s="4">
        <v>6.4103239419999998</v>
      </c>
      <c r="F115" s="4">
        <v>8.4493989099999993</v>
      </c>
      <c r="G115" s="4">
        <v>11.65666526</v>
      </c>
      <c r="I115" s="8">
        <f t="shared" ref="I115:M115" si="113">SQRT(2*998*C115*100000)</f>
        <v>19845.486705656782</v>
      </c>
      <c r="J115" s="8">
        <f t="shared" si="113"/>
        <v>27623.428181512882</v>
      </c>
      <c r="K115" s="8">
        <f t="shared" si="113"/>
        <v>35770.108454171619</v>
      </c>
      <c r="L115" s="8">
        <f t="shared" si="113"/>
        <v>41067.018669925383</v>
      </c>
      <c r="M115" s="8">
        <f t="shared" si="113"/>
        <v>48235.571789873087</v>
      </c>
    </row>
    <row r="116" spans="1:13">
      <c r="A116" s="1" t="str">
        <f>'A3-999-92-16-7565-0-0'!A116</f>
        <v>112</v>
      </c>
      <c r="B116" s="4">
        <v>92</v>
      </c>
      <c r="C116" s="4">
        <v>1.6225646039999999</v>
      </c>
      <c r="D116" s="4">
        <v>3.2514408449999999</v>
      </c>
      <c r="E116" s="4">
        <v>4.84595837</v>
      </c>
      <c r="F116" s="4">
        <v>7.3071517239999997</v>
      </c>
      <c r="G116" s="4">
        <v>10.26479191</v>
      </c>
      <c r="I116" s="8">
        <f t="shared" ref="I116:M116" si="114">SQRT(2*998*C116*100000)</f>
        <v>17996.218907270493</v>
      </c>
      <c r="J116" s="8">
        <f t="shared" si="114"/>
        <v>25475.234889240961</v>
      </c>
      <c r="K116" s="8">
        <f t="shared" si="114"/>
        <v>31100.695983402045</v>
      </c>
      <c r="L116" s="8">
        <f t="shared" si="114"/>
        <v>38190.410892138876</v>
      </c>
      <c r="M116" s="8">
        <f t="shared" si="114"/>
        <v>45264.251515252079</v>
      </c>
    </row>
    <row r="117" spans="1:13">
      <c r="A117" s="1" t="str">
        <f>'A3-999-92-16-7565-0-0'!A117</f>
        <v>113</v>
      </c>
      <c r="B117" s="4">
        <v>93</v>
      </c>
      <c r="C117" s="4">
        <v>2.0643185329999998</v>
      </c>
      <c r="D117" s="4">
        <v>3.4309473239999999</v>
      </c>
      <c r="E117" s="4">
        <v>5.5513600140000001</v>
      </c>
      <c r="F117" s="4">
        <v>8.4760447289999998</v>
      </c>
      <c r="G117" s="4">
        <v>11.963087209999999</v>
      </c>
      <c r="I117" s="8">
        <f t="shared" ref="I117:M117" si="115">SQRT(2*998*C117*100000)</f>
        <v>20298.718658742968</v>
      </c>
      <c r="J117" s="8">
        <f t="shared" si="115"/>
        <v>26169.01002847452</v>
      </c>
      <c r="K117" s="8">
        <f t="shared" si="115"/>
        <v>33287.406910037316</v>
      </c>
      <c r="L117" s="8">
        <f t="shared" si="115"/>
        <v>41131.721674498382</v>
      </c>
      <c r="M117" s="8">
        <f t="shared" si="115"/>
        <v>48865.45003492754</v>
      </c>
    </row>
    <row r="118" spans="1:13">
      <c r="A118" s="1" t="str">
        <f>'A3-999-92-16-7565-0-0'!A118</f>
        <v>114</v>
      </c>
      <c r="B118" s="4">
        <v>94</v>
      </c>
      <c r="C118" s="4">
        <v>1.790852052</v>
      </c>
      <c r="D118" s="4">
        <v>3.2865011860000002</v>
      </c>
      <c r="E118" s="4">
        <v>5.5667868030000003</v>
      </c>
      <c r="F118" s="4">
        <v>7.9999330789999998</v>
      </c>
      <c r="G118" s="4">
        <v>11.41966137</v>
      </c>
      <c r="I118" s="8">
        <f t="shared" ref="I118:M118" si="116">SQRT(2*998*C118*100000)</f>
        <v>18906.455764611197</v>
      </c>
      <c r="J118" s="8">
        <f t="shared" si="116"/>
        <v>25612.216552372032</v>
      </c>
      <c r="K118" s="8">
        <f t="shared" si="116"/>
        <v>33333.62635356075</v>
      </c>
      <c r="L118" s="8">
        <f t="shared" si="116"/>
        <v>39959.812844511667</v>
      </c>
      <c r="M118" s="8">
        <f t="shared" si="116"/>
        <v>47742.689591727023</v>
      </c>
    </row>
    <row r="119" spans="1:13">
      <c r="A119" s="1" t="str">
        <f>'A3-999-92-16-7565-0-0'!A119</f>
        <v>115</v>
      </c>
      <c r="B119" s="4">
        <v>95</v>
      </c>
      <c r="C119" s="4">
        <v>1.982979815</v>
      </c>
      <c r="D119" s="4">
        <v>3.6623411959999999</v>
      </c>
      <c r="E119" s="4">
        <v>5.9138781089999997</v>
      </c>
      <c r="F119" s="4">
        <v>8.7481079610000005</v>
      </c>
      <c r="G119" s="4">
        <v>12.09491206</v>
      </c>
      <c r="I119" s="8">
        <f t="shared" ref="I119:M119" si="117">SQRT(2*998*C119*100000)</f>
        <v>19894.79256172328</v>
      </c>
      <c r="J119" s="8">
        <f t="shared" si="117"/>
        <v>27037.072746908085</v>
      </c>
      <c r="K119" s="8">
        <f t="shared" si="117"/>
        <v>34357.096363872195</v>
      </c>
      <c r="L119" s="8">
        <f t="shared" si="117"/>
        <v>41786.628830471593</v>
      </c>
      <c r="M119" s="8">
        <f t="shared" si="117"/>
        <v>49133.943940782934</v>
      </c>
    </row>
    <row r="120" spans="1:13">
      <c r="A120" s="1" t="str">
        <f>'A3-999-92-16-7565-0-0'!A120</f>
        <v>116</v>
      </c>
      <c r="B120" s="4">
        <v>96</v>
      </c>
      <c r="C120" s="4">
        <v>2.0208436700000001</v>
      </c>
      <c r="D120" s="4">
        <v>3.4239340610000002</v>
      </c>
      <c r="E120" s="4">
        <v>5.7434867819999997</v>
      </c>
      <c r="F120" s="4">
        <v>8.6092708410000007</v>
      </c>
      <c r="G120" s="4">
        <v>12.075277509999999</v>
      </c>
      <c r="I120" s="8">
        <f t="shared" ref="I120:M120" si="118">SQRT(2*998*C120*100000)</f>
        <v>20083.834208935306</v>
      </c>
      <c r="J120" s="8">
        <f t="shared" si="118"/>
        <v>26142.250067191999</v>
      </c>
      <c r="K120" s="8">
        <f t="shared" si="118"/>
        <v>33858.52864031749</v>
      </c>
      <c r="L120" s="8">
        <f t="shared" si="118"/>
        <v>41453.714669057103</v>
      </c>
      <c r="M120" s="8">
        <f t="shared" si="118"/>
        <v>49094.046390534968</v>
      </c>
    </row>
    <row r="121" spans="1:13">
      <c r="A121" s="1" t="str">
        <f>'A3-999-92-16-7565-0-0'!A121</f>
        <v>117</v>
      </c>
      <c r="B121" s="4">
        <v>97</v>
      </c>
      <c r="C121" s="4">
        <v>1.828716902</v>
      </c>
      <c r="D121" s="4">
        <v>3.6469154029999999</v>
      </c>
      <c r="E121" s="4">
        <v>5.6761735939999998</v>
      </c>
      <c r="F121" s="4">
        <v>9.1421802640000003</v>
      </c>
      <c r="G121" s="4">
        <v>11.83406686</v>
      </c>
      <c r="I121" s="8">
        <f t="shared" ref="I121:M121" si="119">SQRT(2*998*C121*100000)</f>
        <v>19105.284442771324</v>
      </c>
      <c r="J121" s="8">
        <f t="shared" si="119"/>
        <v>26980.072543245689</v>
      </c>
      <c r="K121" s="8">
        <f t="shared" si="119"/>
        <v>33659.534301032749</v>
      </c>
      <c r="L121" s="8">
        <f t="shared" si="119"/>
        <v>42717.434153918941</v>
      </c>
      <c r="M121" s="8">
        <f t="shared" si="119"/>
        <v>48601.231931464456</v>
      </c>
    </row>
    <row r="122" spans="1:13">
      <c r="A122" s="1" t="str">
        <f>'A3-999-92-16-7565-0-0'!A122</f>
        <v>118</v>
      </c>
      <c r="B122" s="4">
        <v>98</v>
      </c>
      <c r="C122" s="4"/>
      <c r="D122" s="4"/>
      <c r="E122" s="4"/>
      <c r="F122" s="4"/>
      <c r="G122" s="4"/>
      <c r="I122" s="8">
        <f t="shared" ref="I122:M122" si="120">SQRT(2*998*C122*100000)</f>
        <v>0</v>
      </c>
      <c r="J122" s="8">
        <f t="shared" si="120"/>
        <v>0</v>
      </c>
      <c r="K122" s="8">
        <f t="shared" si="120"/>
        <v>0</v>
      </c>
      <c r="L122" s="8">
        <f t="shared" si="120"/>
        <v>0</v>
      </c>
      <c r="M122" s="8">
        <f t="shared" si="120"/>
        <v>0</v>
      </c>
    </row>
    <row r="123" spans="1:13">
      <c r="A123" s="1" t="str">
        <f>'A3-999-92-16-7565-0-0'!A123</f>
        <v>119</v>
      </c>
      <c r="B123" s="4">
        <v>99</v>
      </c>
      <c r="C123" s="4">
        <v>1.759999469</v>
      </c>
      <c r="D123" s="4">
        <v>3.1602853510000002</v>
      </c>
      <c r="E123" s="4">
        <v>5.1166193470000003</v>
      </c>
      <c r="F123" s="4">
        <v>8.3315985920000006</v>
      </c>
      <c r="G123" s="4">
        <v>10.055837090000001</v>
      </c>
      <c r="I123" s="8">
        <f t="shared" ref="I123:M123" si="121">SQRT(2*998*C123*100000)</f>
        <v>18742.889158622263</v>
      </c>
      <c r="J123" s="8">
        <f t="shared" si="121"/>
        <v>25115.591891484462</v>
      </c>
      <c r="K123" s="8">
        <f t="shared" si="121"/>
        <v>31957.428270453805</v>
      </c>
      <c r="L123" s="8">
        <f t="shared" si="121"/>
        <v>40779.738583801642</v>
      </c>
      <c r="M123" s="8">
        <f t="shared" si="121"/>
        <v>44801.172787818854</v>
      </c>
    </row>
    <row r="124" spans="1:13">
      <c r="A124" s="1" t="str">
        <f>'A3-999-92-16-7565-0-0'!A124</f>
        <v>120</v>
      </c>
      <c r="B124" s="4">
        <v>100</v>
      </c>
      <c r="C124" s="4">
        <v>1.897433339</v>
      </c>
      <c r="D124" s="4">
        <v>3.3397918299999998</v>
      </c>
      <c r="E124" s="4">
        <v>5.2526519580000004</v>
      </c>
      <c r="F124" s="4">
        <v>9.9759006269999997</v>
      </c>
      <c r="G124" s="4">
        <v>11.205095549999999</v>
      </c>
      <c r="I124" s="8">
        <f t="shared" ref="I124:M124" si="122">SQRT(2*998*C124*100000)</f>
        <v>19460.927379351684</v>
      </c>
      <c r="J124" s="8">
        <f t="shared" si="122"/>
        <v>25819.032694274196</v>
      </c>
      <c r="K124" s="8">
        <f t="shared" si="122"/>
        <v>32379.458470097983</v>
      </c>
      <c r="L124" s="8">
        <f t="shared" si="122"/>
        <v>44622.749412706522</v>
      </c>
      <c r="M124" s="8">
        <f t="shared" si="122"/>
        <v>47292.040258166067</v>
      </c>
    </row>
    <row r="125" spans="1:13">
      <c r="A125" s="1" t="str">
        <f>'A3-999-92-16-7565-0-0'!A125</f>
        <v>121</v>
      </c>
      <c r="B125" s="4">
        <v>101</v>
      </c>
      <c r="C125" s="4">
        <v>2.0853533443124999</v>
      </c>
      <c r="D125" s="4">
        <v>3.7492889315625</v>
      </c>
      <c r="E125" s="4">
        <v>5.7364755100874998</v>
      </c>
      <c r="F125" s="4">
        <v>8.8701160370249994</v>
      </c>
      <c r="G125" s="4">
        <v>12.490384624875</v>
      </c>
      <c r="I125" s="8">
        <f t="shared" ref="I125:M125" si="123">SQRT(2*998*C125*100000)</f>
        <v>20401.87558840547</v>
      </c>
      <c r="J125" s="8">
        <f t="shared" si="123"/>
        <v>27356.134060569944</v>
      </c>
      <c r="K125" s="8">
        <f t="shared" si="123"/>
        <v>33837.856194112901</v>
      </c>
      <c r="L125" s="8">
        <f t="shared" si="123"/>
        <v>42077.014639707864</v>
      </c>
      <c r="M125" s="8">
        <f t="shared" si="123"/>
        <v>49930.759769154829</v>
      </c>
    </row>
    <row r="126" spans="1:13">
      <c r="A126" s="1" t="str">
        <f>'A3-999-92-16-7565-0-0'!A126</f>
        <v>122</v>
      </c>
      <c r="B126" s="4">
        <v>102</v>
      </c>
      <c r="C126" s="4">
        <v>1.9696559103375</v>
      </c>
      <c r="D126" s="4">
        <v>3.8839182929249998</v>
      </c>
      <c r="E126" s="4">
        <v>6.3591361819875001</v>
      </c>
      <c r="F126" s="4">
        <v>9.0110560408500007</v>
      </c>
      <c r="G126" s="4">
        <v>12.7785762702</v>
      </c>
      <c r="I126" s="8">
        <f t="shared" ref="I126:M126" si="124">SQRT(2*998*C126*100000)</f>
        <v>19827.842033447942</v>
      </c>
      <c r="J126" s="8">
        <f t="shared" si="124"/>
        <v>27842.954068629824</v>
      </c>
      <c r="K126" s="8">
        <f t="shared" si="124"/>
        <v>35627.006356480546</v>
      </c>
      <c r="L126" s="8">
        <f t="shared" si="124"/>
        <v>42409.984505463566</v>
      </c>
      <c r="M126" s="8">
        <f t="shared" si="124"/>
        <v>50503.503081785522</v>
      </c>
    </row>
    <row r="127" spans="1:13">
      <c r="A127" s="1" t="str">
        <f>'A3-999-92-16-7565-0-0'!A127</f>
        <v>123</v>
      </c>
      <c r="B127" s="4">
        <v>103</v>
      </c>
      <c r="C127" s="4">
        <v>1.9661507719125</v>
      </c>
      <c r="D127" s="4">
        <v>3.5228034468749998</v>
      </c>
      <c r="E127" s="4">
        <v>5.8844277811875001</v>
      </c>
      <c r="F127" s="4">
        <v>8.7130486146375006</v>
      </c>
      <c r="G127" s="4">
        <v>12.044424927562501</v>
      </c>
      <c r="I127" s="8">
        <f t="shared" ref="I127:M127" si="125">SQRT(2*998*C127*100000)</f>
        <v>19810.19167180709</v>
      </c>
      <c r="J127" s="8">
        <f t="shared" si="125"/>
        <v>26517.005260704875</v>
      </c>
      <c r="K127" s="8">
        <f t="shared" si="125"/>
        <v>34271.442705626287</v>
      </c>
      <c r="L127" s="8">
        <f t="shared" si="125"/>
        <v>41702.811697553974</v>
      </c>
      <c r="M127" s="8">
        <f t="shared" si="125"/>
        <v>49031.288128515196</v>
      </c>
    </row>
    <row r="128" spans="1:13">
      <c r="A128" s="1" t="str">
        <f>'A3-999-92-16-7565-0-0'!A128</f>
        <v>124</v>
      </c>
      <c r="B128" s="4">
        <v>104</v>
      </c>
      <c r="C128" s="4">
        <v>1.938102698025</v>
      </c>
      <c r="D128" s="4">
        <v>3.6462137777249999</v>
      </c>
      <c r="E128" s="4">
        <v>5.6467222707750002</v>
      </c>
      <c r="F128" s="4">
        <v>8.3344031003999994</v>
      </c>
      <c r="G128" s="4">
        <v>11.881747492312501</v>
      </c>
      <c r="I128" s="8">
        <f t="shared" ref="I128:M128" si="126">SQRT(2*998*C128*100000)</f>
        <v>19668.383220940912</v>
      </c>
      <c r="J128" s="8">
        <f t="shared" si="126"/>
        <v>26977.477088006395</v>
      </c>
      <c r="K128" s="8">
        <f t="shared" si="126"/>
        <v>33572.098016756267</v>
      </c>
      <c r="L128" s="8">
        <f t="shared" si="126"/>
        <v>40786.601462242965</v>
      </c>
      <c r="M128" s="8">
        <f t="shared" si="126"/>
        <v>48699.043106262114</v>
      </c>
    </row>
    <row r="129" spans="1:13">
      <c r="A129" s="1" t="str">
        <f>'A3-999-92-16-7565-0-0'!A129</f>
        <v>125</v>
      </c>
      <c r="B129" s="4">
        <v>105</v>
      </c>
      <c r="C129" s="4">
        <v>1.9142613873750001</v>
      </c>
      <c r="D129" s="4">
        <v>3.6448105280999998</v>
      </c>
      <c r="E129" s="4">
        <v>6.1074071322375003</v>
      </c>
      <c r="F129" s="4">
        <v>9.0243789505875007</v>
      </c>
      <c r="G129" s="4">
        <v>12.4721543223</v>
      </c>
      <c r="I129" s="8">
        <f t="shared" ref="I129:M129" si="127">SQRT(2*998*C129*100000)</f>
        <v>19547.034888188286</v>
      </c>
      <c r="J129" s="8">
        <f t="shared" si="127"/>
        <v>26972.28543169377</v>
      </c>
      <c r="K129" s="8">
        <f t="shared" si="127"/>
        <v>34914.73132639868</v>
      </c>
      <c r="L129" s="8">
        <f t="shared" si="127"/>
        <v>42441.324655779361</v>
      </c>
      <c r="M129" s="8">
        <f t="shared" si="127"/>
        <v>49894.308319998585</v>
      </c>
    </row>
    <row r="130" spans="1:13">
      <c r="A130" s="1" t="str">
        <f>'A3-999-92-16-7565-0-0'!A130</f>
        <v>126</v>
      </c>
      <c r="B130" s="4">
        <v>106</v>
      </c>
      <c r="C130" s="4">
        <v>2.0685252961499998</v>
      </c>
      <c r="D130" s="4">
        <v>3.8790109000875002</v>
      </c>
      <c r="E130" s="4">
        <v>6.3640455652499996</v>
      </c>
      <c r="F130" s="4">
        <v>9.2852241468374999</v>
      </c>
      <c r="G130" s="4">
        <v>12.34874399145</v>
      </c>
      <c r="I130" s="8">
        <f t="shared" ref="I130:M130" si="128">SQRT(2*998*C130*100000)</f>
        <v>20319.390963105663</v>
      </c>
      <c r="J130" s="8">
        <f t="shared" si="128"/>
        <v>27825.358500070848</v>
      </c>
      <c r="K130" s="8">
        <f t="shared" si="128"/>
        <v>35640.756092202922</v>
      </c>
      <c r="L130" s="8">
        <f t="shared" si="128"/>
        <v>43050.32798607654</v>
      </c>
      <c r="M130" s="8">
        <f t="shared" si="128"/>
        <v>49646.84582824391</v>
      </c>
    </row>
    <row r="131" spans="1:13">
      <c r="A131" s="1" t="str">
        <f>'A3-999-92-16-7565-0-0'!A131</f>
        <v>127</v>
      </c>
      <c r="B131" s="4">
        <v>107</v>
      </c>
      <c r="C131" s="4">
        <v>2.0474894895375</v>
      </c>
      <c r="D131" s="4">
        <v>3.8355360372375</v>
      </c>
      <c r="E131" s="4">
        <v>6.2602687866000002</v>
      </c>
      <c r="F131" s="4">
        <v>8.9668805484000007</v>
      </c>
      <c r="G131" s="4">
        <v>13.117954680037499</v>
      </c>
      <c r="I131" s="8">
        <f t="shared" ref="I131:M131" si="129">SQRT(2*998*C131*100000)</f>
        <v>20215.808223063581</v>
      </c>
      <c r="J131" s="8">
        <f t="shared" si="129"/>
        <v>27668.989736392705</v>
      </c>
      <c r="K131" s="8">
        <f t="shared" si="129"/>
        <v>35348.969572044953</v>
      </c>
      <c r="L131" s="8">
        <f t="shared" si="129"/>
        <v>42305.902158689867</v>
      </c>
      <c r="M131" s="8">
        <f t="shared" si="129"/>
        <v>51169.754290356766</v>
      </c>
    </row>
    <row r="132" spans="1:13">
      <c r="A132" s="1" t="str">
        <f>'A3-999-92-16-7565-0-0'!A132</f>
        <v>128</v>
      </c>
      <c r="B132" s="4">
        <v>108</v>
      </c>
      <c r="C132" s="4">
        <v>2.1835211053124999</v>
      </c>
      <c r="D132" s="4">
        <v>3.7233447369000001</v>
      </c>
      <c r="E132" s="4">
        <v>6.2083794020624996</v>
      </c>
      <c r="F132" s="4">
        <v>9.0313902226499998</v>
      </c>
      <c r="G132" s="4">
        <v>12.90198660105</v>
      </c>
      <c r="I132" s="8">
        <f t="shared" ref="I132:M132" si="130">SQRT(2*998*C132*100000)</f>
        <v>20876.561321740104</v>
      </c>
      <c r="J132" s="8">
        <f t="shared" si="130"/>
        <v>27261.320758269216</v>
      </c>
      <c r="K132" s="8">
        <f t="shared" si="130"/>
        <v>35202.166533491589</v>
      </c>
      <c r="L132" s="8">
        <f t="shared" si="130"/>
        <v>42457.808332990295</v>
      </c>
      <c r="M132" s="8">
        <f t="shared" si="130"/>
        <v>50746.788327632916</v>
      </c>
    </row>
    <row r="133" spans="1:13">
      <c r="A133" s="1" t="str">
        <f>'A3-999-92-16-7565-0-0'!A133</f>
        <v>129</v>
      </c>
      <c r="B133" s="4">
        <v>109</v>
      </c>
      <c r="C133" s="4">
        <v>2.0755365682125002</v>
      </c>
      <c r="D133" s="4">
        <v>4.0262615463750002</v>
      </c>
      <c r="E133" s="4">
        <v>6.2770968347625002</v>
      </c>
      <c r="F133" s="4">
        <v>9.7367928617999997</v>
      </c>
      <c r="G133" s="4">
        <v>12.668488849087501</v>
      </c>
      <c r="I133" s="8">
        <f t="shared" ref="I133:M133" si="131">SQRT(2*998*C133*100000)</f>
        <v>20353.798147157082</v>
      </c>
      <c r="J133" s="8">
        <f t="shared" si="131"/>
        <v>28348.576765976279</v>
      </c>
      <c r="K133" s="8">
        <f t="shared" si="131"/>
        <v>35396.447960474718</v>
      </c>
      <c r="L133" s="8">
        <f t="shared" si="131"/>
        <v>44084.734945503296</v>
      </c>
      <c r="M133" s="8">
        <f t="shared" si="131"/>
        <v>50285.488704773117</v>
      </c>
    </row>
    <row r="134" spans="1:13">
      <c r="A134" s="1" t="str">
        <f>'A3-999-92-16-7565-0-0'!A134</f>
        <v>130</v>
      </c>
      <c r="B134" s="4">
        <v>110</v>
      </c>
      <c r="C134" s="4">
        <v>2.1842217349125002</v>
      </c>
      <c r="D134" s="4">
        <v>4.1097031480124997</v>
      </c>
      <c r="E134" s="4">
        <v>6.406817808075</v>
      </c>
      <c r="F134" s="4">
        <v>9.2087928220500004</v>
      </c>
      <c r="G134" s="4">
        <v>12.1951817074875</v>
      </c>
      <c r="I134" s="8">
        <f t="shared" ref="I134:M134" si="132">SQRT(2*998*C134*100000)</f>
        <v>20879.910399437424</v>
      </c>
      <c r="J134" s="8">
        <f t="shared" si="132"/>
        <v>28640.823108690416</v>
      </c>
      <c r="K134" s="8">
        <f t="shared" si="132"/>
        <v>35760.324865579314</v>
      </c>
      <c r="L134" s="8">
        <f t="shared" si="132"/>
        <v>42872.777461708494</v>
      </c>
      <c r="M134" s="8">
        <f t="shared" si="132"/>
        <v>49337.189510697754</v>
      </c>
    </row>
    <row r="135" spans="1:13">
      <c r="A135" s="1" t="str">
        <f>'A3-999-92-16-7565-0-0'!A135</f>
        <v>131</v>
      </c>
      <c r="B135" s="4">
        <v>111</v>
      </c>
      <c r="C135" s="4">
        <v>2.1554730314250001</v>
      </c>
      <c r="D135" s="4">
        <v>4.071137668425</v>
      </c>
      <c r="E135" s="4">
        <v>6.2294162038875003</v>
      </c>
      <c r="F135" s="4">
        <v>9.1099244314500005</v>
      </c>
      <c r="G135" s="4">
        <v>12.1818597929625</v>
      </c>
      <c r="I135" s="8">
        <f t="shared" ref="I135:M135" si="133">SQRT(2*998*C135*100000)</f>
        <v>20742.044669521616</v>
      </c>
      <c r="J135" s="8">
        <f t="shared" si="133"/>
        <v>28506.123528421573</v>
      </c>
      <c r="K135" s="8">
        <f t="shared" si="133"/>
        <v>35261.756540137714</v>
      </c>
      <c r="L135" s="8">
        <f t="shared" si="133"/>
        <v>42642.008823663789</v>
      </c>
      <c r="M135" s="8">
        <f t="shared" si="133"/>
        <v>49310.234380656868</v>
      </c>
    </row>
    <row r="136" spans="1:13">
      <c r="A136" s="1" t="str">
        <f>'A3-999-92-16-7565-0-0'!A136</f>
        <v>132</v>
      </c>
      <c r="B136" s="4">
        <v>112</v>
      </c>
      <c r="C136" s="4">
        <v>2.2634575685249998</v>
      </c>
      <c r="D136" s="4">
        <v>3.8425483045125</v>
      </c>
      <c r="E136" s="4">
        <v>6.3696545829</v>
      </c>
      <c r="F136" s="4">
        <v>9.0313912178625007</v>
      </c>
      <c r="G136" s="4">
        <v>12.7968075679875</v>
      </c>
      <c r="I136" s="8">
        <f t="shared" ref="I136:M136" si="134">SQRT(2*998*C136*100000)</f>
        <v>21255.261246985177</v>
      </c>
      <c r="J136" s="8">
        <f t="shared" si="134"/>
        <v>27694.270916214693</v>
      </c>
      <c r="K136" s="8">
        <f t="shared" si="134"/>
        <v>35656.458808283809</v>
      </c>
      <c r="L136" s="8">
        <f t="shared" si="134"/>
        <v>42457.810672305692</v>
      </c>
      <c r="M136" s="8">
        <f t="shared" si="134"/>
        <v>50539.517118491596</v>
      </c>
    </row>
    <row r="137" spans="1:13">
      <c r="A137" s="1" t="str">
        <f>'A3-999-92-16-7565-0-0'!A137</f>
        <v>133</v>
      </c>
      <c r="B137" s="4">
        <v>113</v>
      </c>
      <c r="C137" s="4">
        <v>2.1035846421</v>
      </c>
      <c r="D137" s="4">
        <v>3.9505328416125001</v>
      </c>
      <c r="E137" s="4">
        <v>6.3275829696750003</v>
      </c>
      <c r="F137" s="4">
        <v>8.9135899046624996</v>
      </c>
      <c r="G137" s="4">
        <v>12.804520464862501</v>
      </c>
      <c r="I137" s="8">
        <f t="shared" ref="I137:M137" si="135">SQRT(2*998*C137*100000)</f>
        <v>20490.863685144166</v>
      </c>
      <c r="J137" s="8">
        <f t="shared" si="135"/>
        <v>28080.711443726901</v>
      </c>
      <c r="K137" s="8">
        <f t="shared" si="135"/>
        <v>35538.508139019148</v>
      </c>
      <c r="L137" s="8">
        <f t="shared" si="135"/>
        <v>42180.001718475964</v>
      </c>
      <c r="M137" s="8">
        <f t="shared" si="135"/>
        <v>50554.745423021915</v>
      </c>
    </row>
    <row r="138" spans="1:13">
      <c r="A138" s="1" t="str">
        <f>'A3-999-92-16-7565-0-0'!A138</f>
        <v>134</v>
      </c>
      <c r="B138" s="4">
        <v>114</v>
      </c>
      <c r="C138" s="4">
        <v>2.0755375634250002</v>
      </c>
      <c r="D138" s="4">
        <v>3.7387715258625001</v>
      </c>
      <c r="E138" s="4">
        <v>6.1536874991249997</v>
      </c>
      <c r="F138" s="4">
        <v>9.3644589852374995</v>
      </c>
      <c r="G138" s="4">
        <v>12.661477577025</v>
      </c>
      <c r="I138" s="8">
        <f t="shared" ref="I138:M138" si="136">SQRT(2*998*C138*100000)</f>
        <v>20353.803026943886</v>
      </c>
      <c r="J138" s="8">
        <f t="shared" si="136"/>
        <v>27317.737764356603</v>
      </c>
      <c r="K138" s="8">
        <f t="shared" si="136"/>
        <v>35046.769106799984</v>
      </c>
      <c r="L138" s="8">
        <f t="shared" si="136"/>
        <v>43233.621331706701</v>
      </c>
      <c r="M138" s="8">
        <f t="shared" si="136"/>
        <v>50271.571731687385</v>
      </c>
    </row>
    <row r="139" spans="1:13">
      <c r="A139" s="1" t="str">
        <f>'A3-999-92-16-7565-0-0'!A139</f>
        <v>135</v>
      </c>
      <c r="B139" s="4">
        <v>115</v>
      </c>
      <c r="C139" s="4">
        <v>1.8076810951125</v>
      </c>
      <c r="D139" s="4">
        <v>3.3944847279750001</v>
      </c>
      <c r="E139" s="4">
        <v>5.27789452785</v>
      </c>
      <c r="F139" s="4">
        <v>7.7909772668999997</v>
      </c>
      <c r="G139" s="4">
        <v>11.255581681987501</v>
      </c>
      <c r="I139" s="8">
        <f t="shared" ref="I139:M139" si="137">SQRT(2*998*C139*100000)</f>
        <v>18995.082168404933</v>
      </c>
      <c r="J139" s="8">
        <f t="shared" si="137"/>
        <v>26029.582242206849</v>
      </c>
      <c r="K139" s="8">
        <f t="shared" si="137"/>
        <v>32457.167894917449</v>
      </c>
      <c r="L139" s="8">
        <f t="shared" si="137"/>
        <v>39434.490772333294</v>
      </c>
      <c r="M139" s="8">
        <f t="shared" si="137"/>
        <v>47398.460984769379</v>
      </c>
    </row>
    <row r="140" spans="1:13">
      <c r="A140" s="1" t="str">
        <f>'A3-999-92-16-7565-0-0'!A140</f>
        <v>136</v>
      </c>
      <c r="B140" s="4">
        <v>116</v>
      </c>
      <c r="C140" s="4">
        <v>2.1246204487125002</v>
      </c>
      <c r="D140" s="4">
        <v>4.1426596099499999</v>
      </c>
      <c r="E140" s="4">
        <v>6.4005071656124999</v>
      </c>
      <c r="F140" s="4">
        <v>9.5523779951249992</v>
      </c>
      <c r="G140" s="4">
        <v>13.583547929550001</v>
      </c>
      <c r="I140" s="8">
        <f t="shared" ref="I140:M140" si="138">SQRT(2*998*C140*100000)</f>
        <v>20593.062947580554</v>
      </c>
      <c r="J140" s="8">
        <f t="shared" si="138"/>
        <v>28755.4318024616</v>
      </c>
      <c r="K140" s="8">
        <f t="shared" si="138"/>
        <v>35742.708770548648</v>
      </c>
      <c r="L140" s="8">
        <f t="shared" si="138"/>
        <v>43665.256758971998</v>
      </c>
      <c r="M140" s="8">
        <f t="shared" si="138"/>
        <v>52069.916139150642</v>
      </c>
    </row>
    <row r="141" spans="1:13">
      <c r="A141" s="1" t="str">
        <f>'A3-999-92-16-7565-0-0'!A141</f>
        <v>137</v>
      </c>
      <c r="B141" s="4">
        <v>117</v>
      </c>
      <c r="C141" s="4">
        <v>1.92968917155</v>
      </c>
      <c r="D141" s="4">
        <v>3.6546282994124999</v>
      </c>
      <c r="E141" s="4">
        <v>5.8500700600500002</v>
      </c>
      <c r="F141" s="4">
        <v>8.9093831414249998</v>
      </c>
      <c r="G141" s="4">
        <v>12.1916765690625</v>
      </c>
      <c r="I141" s="8">
        <f t="shared" ref="I141:M141" si="139">SQRT(2*998*C141*100000)</f>
        <v>19625.645432478901</v>
      </c>
      <c r="J141" s="8">
        <f t="shared" si="139"/>
        <v>27008.587681749206</v>
      </c>
      <c r="K141" s="8">
        <f t="shared" si="139"/>
        <v>34171.244987357131</v>
      </c>
      <c r="L141" s="8">
        <f t="shared" si="139"/>
        <v>42170.047130972358</v>
      </c>
      <c r="M141" s="8">
        <f t="shared" si="139"/>
        <v>49330.09875506915</v>
      </c>
    </row>
    <row r="142" spans="1:13">
      <c r="A142" s="1" t="str">
        <f>'A3-999-92-16-7565-0-0'!A142</f>
        <v>138</v>
      </c>
      <c r="B142" s="4">
        <v>118</v>
      </c>
      <c r="C142" s="4">
        <v>2.0832494650875</v>
      </c>
      <c r="D142" s="4">
        <v>3.7717269925874999</v>
      </c>
      <c r="E142" s="4">
        <v>6.1333513268999997</v>
      </c>
      <c r="F142" s="4">
        <v>9.0727612062750005</v>
      </c>
      <c r="G142" s="4">
        <v>12.425174321025001</v>
      </c>
      <c r="I142" s="8">
        <f t="shared" ref="I142:M142" si="140">SQRT(2*998*C142*100000)</f>
        <v>20391.581430371334</v>
      </c>
      <c r="J142" s="8">
        <f t="shared" si="140"/>
        <v>27437.869955965332</v>
      </c>
      <c r="K142" s="8">
        <f t="shared" si="140"/>
        <v>34988.811423785744</v>
      </c>
      <c r="L142" s="8">
        <f t="shared" si="140"/>
        <v>42554.942565728954</v>
      </c>
      <c r="M142" s="8">
        <f t="shared" si="140"/>
        <v>49800.248939905818</v>
      </c>
    </row>
    <row r="143" spans="1:13">
      <c r="A143" s="1" t="str">
        <f>'A3-999-92-16-7565-0-0'!A143</f>
        <v>139</v>
      </c>
      <c r="B143" s="4">
        <v>119</v>
      </c>
      <c r="C143" s="4">
        <v>2.2676643317625</v>
      </c>
      <c r="D143" s="4">
        <v>4.3095438084374997</v>
      </c>
      <c r="E143" s="4">
        <v>6.190148104275</v>
      </c>
      <c r="F143" s="4">
        <v>9.4521073501125006</v>
      </c>
      <c r="G143" s="4">
        <v>13.3928224204125</v>
      </c>
      <c r="I143" s="8">
        <f t="shared" ref="I143:M143" si="141">SQRT(2*998*C143*100000)</f>
        <v>21275.004127374334</v>
      </c>
      <c r="J143" s="8">
        <f t="shared" si="141"/>
        <v>29328.909699546024</v>
      </c>
      <c r="K143" s="8">
        <f t="shared" si="141"/>
        <v>35150.441840939784</v>
      </c>
      <c r="L143" s="8">
        <f t="shared" si="141"/>
        <v>43435.476595548658</v>
      </c>
      <c r="M143" s="8">
        <f t="shared" si="141"/>
        <v>51703.069107300922</v>
      </c>
    </row>
    <row r="144" spans="1:13">
      <c r="A144" s="1" t="str">
        <f>'A3-999-92-16-7565-0-0'!A144</f>
        <v>140</v>
      </c>
      <c r="B144" s="4">
        <v>120</v>
      </c>
      <c r="C144" s="4">
        <v>1.8574656052125</v>
      </c>
      <c r="D144" s="4">
        <v>3.4323495779625</v>
      </c>
      <c r="E144" s="4">
        <v>5.6256864641625004</v>
      </c>
      <c r="F144" s="4">
        <v>7.7068330452374996</v>
      </c>
      <c r="G144" s="4">
        <v>10.440091621724999</v>
      </c>
      <c r="I144" s="8">
        <f t="shared" ref="I144:M144" si="142">SQRT(2*998*C144*100000)</f>
        <v>19254.873014393397</v>
      </c>
      <c r="J144" s="8">
        <f t="shared" si="142"/>
        <v>26174.357217729626</v>
      </c>
      <c r="K144" s="8">
        <f t="shared" si="142"/>
        <v>33509.506386200839</v>
      </c>
      <c r="L144" s="8">
        <f t="shared" si="142"/>
        <v>39220.962199178706</v>
      </c>
      <c r="M144" s="8">
        <f t="shared" si="142"/>
        <v>45649.12143400254</v>
      </c>
    </row>
    <row r="145" spans="1:13">
      <c r="A145" s="1" t="str">
        <f>'A3-999-92-16-7565-0-0'!A145</f>
        <v>141</v>
      </c>
      <c r="B145" s="4">
        <v>121</v>
      </c>
      <c r="C145" s="4">
        <v>2.2031546575125001</v>
      </c>
      <c r="D145" s="4">
        <v>3.8509628262</v>
      </c>
      <c r="E145" s="4">
        <v>6.1803323233874998</v>
      </c>
      <c r="F145" s="4">
        <v>9.0685544430375007</v>
      </c>
      <c r="G145" s="4">
        <v>12.338927215349999</v>
      </c>
      <c r="I145" s="8">
        <f t="shared" ref="I145:M145" si="143">SQRT(2*998*C145*100000)</f>
        <v>20970.209098611653</v>
      </c>
      <c r="J145" s="8">
        <f t="shared" si="143"/>
        <v>27724.577185405735</v>
      </c>
      <c r="K145" s="8">
        <f t="shared" si="143"/>
        <v>35122.561577256078</v>
      </c>
      <c r="L145" s="8">
        <f t="shared" si="143"/>
        <v>42545.075706011914</v>
      </c>
      <c r="M145" s="8">
        <f t="shared" si="143"/>
        <v>49627.108239185764</v>
      </c>
    </row>
    <row r="146" spans="1:13">
      <c r="A146" s="1" t="str">
        <f>'A3-999-92-16-7565-0-0'!A146</f>
        <v>142</v>
      </c>
      <c r="B146" s="4">
        <v>122</v>
      </c>
      <c r="C146" s="4">
        <v>2.3062298113500002</v>
      </c>
      <c r="D146" s="4">
        <v>4.2261022068000003</v>
      </c>
      <c r="E146" s="4">
        <v>6.1599971463749998</v>
      </c>
      <c r="F146" s="4">
        <v>9.1162350739125007</v>
      </c>
      <c r="G146" s="4">
        <v>12.7722656277375</v>
      </c>
      <c r="I146" s="8">
        <f t="shared" ref="I146:M146" si="144">SQRT(2*998*C146*100000)</f>
        <v>21455.150205614034</v>
      </c>
      <c r="J146" s="8">
        <f t="shared" si="144"/>
        <v>29043.587940839541</v>
      </c>
      <c r="K146" s="8">
        <f t="shared" si="144"/>
        <v>35064.732002632642</v>
      </c>
      <c r="L146" s="8">
        <f t="shared" si="144"/>
        <v>42656.775789467902</v>
      </c>
      <c r="M146" s="8">
        <f t="shared" si="144"/>
        <v>50491.031077770684</v>
      </c>
    </row>
    <row r="147" spans="1:13">
      <c r="A147" s="1" t="str">
        <f>'A3-999-92-16-7565-0-0'!A147</f>
        <v>143</v>
      </c>
      <c r="B147" s="4">
        <v>123</v>
      </c>
      <c r="C147" s="4">
        <v>1.9745652936</v>
      </c>
      <c r="D147" s="4">
        <v>3.6055444189124999</v>
      </c>
      <c r="E147" s="4">
        <v>6.0036313487999999</v>
      </c>
      <c r="F147" s="4">
        <v>8.5896382837874992</v>
      </c>
      <c r="G147" s="4">
        <v>12.4931901289125</v>
      </c>
      <c r="I147" s="8">
        <f t="shared" ref="I147:M147" si="145">SQRT(2*998*C147*100000)</f>
        <v>19852.537183004089</v>
      </c>
      <c r="J147" s="8">
        <f t="shared" si="145"/>
        <v>26826.603698845945</v>
      </c>
      <c r="K147" s="8">
        <f t="shared" si="145"/>
        <v>34616.828526317659</v>
      </c>
      <c r="L147" s="8">
        <f t="shared" si="145"/>
        <v>41406.422224625792</v>
      </c>
      <c r="M147" s="8">
        <f t="shared" si="145"/>
        <v>49936.36700572975</v>
      </c>
    </row>
    <row r="148" spans="1:13">
      <c r="A148" s="1" t="str">
        <f>'A3-999-92-16-7565-0-0'!A148</f>
        <v>144</v>
      </c>
      <c r="B148" s="4">
        <v>124</v>
      </c>
      <c r="C148" s="4">
        <v>1.982978820075</v>
      </c>
      <c r="D148" s="4">
        <v>4.0038234853499999</v>
      </c>
      <c r="E148" s="4">
        <v>6.3430097586374998</v>
      </c>
      <c r="F148" s="4">
        <v>8.6050640775375005</v>
      </c>
      <c r="G148" s="4">
        <v>12.474958831125001</v>
      </c>
      <c r="I148" s="8">
        <f t="shared" ref="I148:M148" si="146">SQRT(2*998*C148*100000)</f>
        <v>19894.78757079276</v>
      </c>
      <c r="J148" s="8">
        <f t="shared" si="146"/>
        <v>28269.474131576269</v>
      </c>
      <c r="K148" s="8">
        <f t="shared" si="146"/>
        <v>35581.803605551599</v>
      </c>
      <c r="L148" s="8">
        <f t="shared" si="146"/>
        <v>41443.585630064452</v>
      </c>
      <c r="M148" s="8">
        <f t="shared" si="146"/>
        <v>49899.917662182073</v>
      </c>
    </row>
    <row r="149" spans="1:13">
      <c r="A149" s="1" t="str">
        <f>'A3-999-92-16-7565-0-0'!A149</f>
        <v>145</v>
      </c>
      <c r="B149" s="4">
        <v>125</v>
      </c>
      <c r="C149" s="4">
        <v>2.1112985341875001</v>
      </c>
      <c r="D149" s="4">
        <v>3.5929231339875001</v>
      </c>
      <c r="E149" s="4">
        <v>6.1109142610875002</v>
      </c>
      <c r="F149" s="4">
        <v>8.6380205394750007</v>
      </c>
      <c r="G149" s="4">
        <v>12.0633578501625</v>
      </c>
      <c r="I149" s="8">
        <f t="shared" ref="I149:M149" si="147">SQRT(2*998*C149*100000)</f>
        <v>20528.399533909724</v>
      </c>
      <c r="J149" s="8">
        <f t="shared" si="147"/>
        <v>26779.608987883021</v>
      </c>
      <c r="K149" s="8">
        <f t="shared" si="147"/>
        <v>34924.754637836253</v>
      </c>
      <c r="L149" s="8">
        <f t="shared" si="147"/>
        <v>41522.872006632802</v>
      </c>
      <c r="M149" s="8">
        <f t="shared" si="147"/>
        <v>49069.809729531611</v>
      </c>
    </row>
    <row r="150" spans="1:13">
      <c r="A150" s="1" t="str">
        <f>'A3-999-92-16-7565-0-0'!A150</f>
        <v>146</v>
      </c>
      <c r="B150" s="4">
        <v>126</v>
      </c>
      <c r="C150" s="4">
        <v>2.3461985405624999</v>
      </c>
      <c r="D150" s="4">
        <v>3.7836476479124999</v>
      </c>
      <c r="E150" s="4">
        <v>6.1480774862625003</v>
      </c>
      <c r="F150" s="4">
        <v>9.4079328528749997</v>
      </c>
      <c r="G150" s="4">
        <v>12.695134668562501</v>
      </c>
      <c r="I150" s="8">
        <f t="shared" ref="I150:M150" si="148">SQRT(2*998*C150*100000)</f>
        <v>21640.268683550927</v>
      </c>
      <c r="J150" s="8">
        <f t="shared" si="148"/>
        <v>27481.194852541164</v>
      </c>
      <c r="K150" s="8">
        <f t="shared" si="148"/>
        <v>35030.790260255264</v>
      </c>
      <c r="L150" s="8">
        <f t="shared" si="148"/>
        <v>43333.859710783319</v>
      </c>
      <c r="M150" s="8">
        <f t="shared" si="148"/>
        <v>50338.344031613466</v>
      </c>
    </row>
    <row r="151" spans="1:13">
      <c r="A151" s="1" t="str">
        <f>'A3-999-92-16-7565-0-0'!A151</f>
        <v>147</v>
      </c>
      <c r="B151" s="4">
        <v>127</v>
      </c>
      <c r="C151" s="4">
        <v>2.1737043292124998</v>
      </c>
      <c r="D151" s="4">
        <v>3.9589463680875001</v>
      </c>
      <c r="E151" s="4">
        <v>6.2055748932375003</v>
      </c>
      <c r="F151" s="4">
        <v>8.9514537594375003</v>
      </c>
      <c r="G151" s="4">
        <v>12.9061933642875</v>
      </c>
      <c r="I151" s="8">
        <f t="shared" ref="I151:M151" si="149">SQRT(2*998*C151*100000)</f>
        <v>20829.579547144367</v>
      </c>
      <c r="J151" s="8">
        <f t="shared" si="149"/>
        <v>28110.597558043213</v>
      </c>
      <c r="K151" s="8">
        <f t="shared" si="149"/>
        <v>35194.21470483757</v>
      </c>
      <c r="L151" s="8">
        <f t="shared" si="149"/>
        <v>42269.494560305844</v>
      </c>
      <c r="M151" s="8">
        <f t="shared" si="149"/>
        <v>50755.060787194263</v>
      </c>
    </row>
    <row r="152" spans="1:13">
      <c r="A152" s="1" t="str">
        <f>'A3-999-92-16-7565-0-0'!A152</f>
        <v>148</v>
      </c>
      <c r="B152" s="4">
        <v>128</v>
      </c>
      <c r="C152" s="4">
        <v>1.547537523675</v>
      </c>
      <c r="D152" s="4">
        <v>3.4253373106875</v>
      </c>
      <c r="E152" s="4">
        <v>6.0632326350000003</v>
      </c>
      <c r="F152" s="4">
        <v>8.9942279926875006</v>
      </c>
      <c r="G152" s="4">
        <v>12.120855257137499</v>
      </c>
      <c r="I152" s="8">
        <f t="shared" ref="I152:M152" si="150">SQRT(2*998*C152*100000)</f>
        <v>17575.223746101499</v>
      </c>
      <c r="J152" s="8">
        <f t="shared" si="150"/>
        <v>26147.606529340788</v>
      </c>
      <c r="K152" s="8">
        <f t="shared" si="150"/>
        <v>34788.234130895464</v>
      </c>
      <c r="L152" s="8">
        <f t="shared" si="150"/>
        <v>42370.36590991899</v>
      </c>
      <c r="M152" s="8">
        <f t="shared" si="150"/>
        <v>49186.611077859845</v>
      </c>
    </row>
    <row r="153" spans="1:13">
      <c r="A153" s="1" t="str">
        <f>'A3-999-92-16-7565-0-0'!A153</f>
        <v>149</v>
      </c>
      <c r="B153" s="4">
        <v>129</v>
      </c>
      <c r="C153" s="4">
        <v>1.9451149652999999</v>
      </c>
      <c r="D153" s="4">
        <v>3.9337037982375</v>
      </c>
      <c r="E153" s="4">
        <v>6.3416075042250002</v>
      </c>
      <c r="F153" s="4">
        <v>8.5517734337999993</v>
      </c>
      <c r="G153" s="4">
        <v>11.8705294570125</v>
      </c>
      <c r="I153" s="8">
        <f t="shared" ref="I153:M153" si="151">SQRT(2*998*C153*100000)</f>
        <v>19703.932274393352</v>
      </c>
      <c r="J153" s="8">
        <f t="shared" si="151"/>
        <v>28020.836499437431</v>
      </c>
      <c r="K153" s="8">
        <f t="shared" si="151"/>
        <v>35577.870338783774</v>
      </c>
      <c r="L153" s="8">
        <f t="shared" si="151"/>
        <v>41315.057514016364</v>
      </c>
      <c r="M153" s="8">
        <f t="shared" si="151"/>
        <v>48676.048315569897</v>
      </c>
    </row>
    <row r="154" spans="1:13">
      <c r="A154" s="1" t="str">
        <f>'A3-999-92-16-7565-0-0'!A154</f>
        <v>150</v>
      </c>
      <c r="B154" s="4">
        <v>130</v>
      </c>
      <c r="C154" s="4">
        <v>2.0012101178625001</v>
      </c>
      <c r="D154" s="4">
        <v>4.0599186379125003</v>
      </c>
      <c r="E154" s="4">
        <v>5.9005551997500003</v>
      </c>
      <c r="F154" s="4">
        <v>9.2824186427999997</v>
      </c>
      <c r="G154" s="4">
        <v>12.470752067887499</v>
      </c>
      <c r="I154" s="8">
        <f t="shared" ref="I154:M154" si="152">SQRT(2*998*C154*100000)</f>
        <v>19986.033611633775</v>
      </c>
      <c r="J154" s="8">
        <f t="shared" si="152"/>
        <v>28466.818581066185</v>
      </c>
      <c r="K154" s="8">
        <f t="shared" si="152"/>
        <v>34318.374347717872</v>
      </c>
      <c r="L154" s="8">
        <f t="shared" si="152"/>
        <v>43043.823727718242</v>
      </c>
      <c r="M154" s="8">
        <f t="shared" si="152"/>
        <v>49891.503412408259</v>
      </c>
    </row>
    <row r="155" spans="1:13">
      <c r="A155" s="1" t="str">
        <f>'A3-999-92-16-7565-0-0'!A155</f>
        <v>151</v>
      </c>
      <c r="B155" s="4">
        <v>131</v>
      </c>
      <c r="C155" s="4">
        <v>2.2564453012499999</v>
      </c>
      <c r="D155" s="4">
        <v>4.0725399228374997</v>
      </c>
      <c r="E155" s="4">
        <v>6.6837904228875002</v>
      </c>
      <c r="F155" s="4">
        <v>9.8749283567999999</v>
      </c>
      <c r="G155" s="4">
        <v>13.412456967824999</v>
      </c>
      <c r="I155" s="8">
        <f t="shared" ref="I155:M155" si="153">SQRT(2*998*C155*100000)</f>
        <v>21222.310951673007</v>
      </c>
      <c r="J155" s="8">
        <f t="shared" si="153"/>
        <v>28511.032401482149</v>
      </c>
      <c r="K155" s="8">
        <f t="shared" si="153"/>
        <v>36525.122428382703</v>
      </c>
      <c r="L155" s="8">
        <f t="shared" si="153"/>
        <v>44396.347822960393</v>
      </c>
      <c r="M155" s="8">
        <f t="shared" si="153"/>
        <v>51740.954869212357</v>
      </c>
    </row>
    <row r="156" spans="1:13">
      <c r="A156" s="1" t="str">
        <f>'A3-999-92-16-7565-0-0'!A156</f>
        <v>152</v>
      </c>
      <c r="B156" s="4">
        <v>132</v>
      </c>
      <c r="C156" s="4">
        <v>2.2480307795624999</v>
      </c>
      <c r="D156" s="4">
        <v>4.0921734750374998</v>
      </c>
      <c r="E156" s="4">
        <v>6.7567146188249998</v>
      </c>
      <c r="F156" s="4">
        <v>9.5790238145999993</v>
      </c>
      <c r="G156" s="4">
        <v>12.9721062881625</v>
      </c>
      <c r="I156" s="8">
        <f t="shared" ref="I156:M156" si="154">SQRT(2*998*C156*100000)</f>
        <v>21182.703878416349</v>
      </c>
      <c r="J156" s="8">
        <f t="shared" si="154"/>
        <v>28579.675043944866</v>
      </c>
      <c r="K156" s="8">
        <f t="shared" si="154"/>
        <v>36723.837461755953</v>
      </c>
      <c r="L156" s="8">
        <f t="shared" si="154"/>
        <v>43726.1152332809</v>
      </c>
      <c r="M156" s="8">
        <f t="shared" si="154"/>
        <v>50884.500735658548</v>
      </c>
    </row>
    <row r="157" spans="1:13">
      <c r="A157" s="1" t="str">
        <f>'A3-999-92-16-7565-0-0'!A157</f>
        <v>153</v>
      </c>
      <c r="B157" s="4">
        <v>133</v>
      </c>
      <c r="C157" s="4">
        <v>2.3111381994000002</v>
      </c>
      <c r="D157" s="4">
        <v>4.1763167014875</v>
      </c>
      <c r="E157" s="4">
        <v>6.9376223566500004</v>
      </c>
      <c r="F157" s="4">
        <v>10.826450032837499</v>
      </c>
      <c r="G157" s="4">
        <v>14.672503475775001</v>
      </c>
      <c r="I157" s="8">
        <f t="shared" ref="I157:M157" si="155">SQRT(2*998*C157*100000)</f>
        <v>21477.969750426597</v>
      </c>
      <c r="J157" s="8">
        <f t="shared" si="155"/>
        <v>28872.007440025798</v>
      </c>
      <c r="K157" s="8">
        <f t="shared" si="155"/>
        <v>37212.22141161879</v>
      </c>
      <c r="L157" s="8">
        <f t="shared" si="155"/>
        <v>46486.12079486053</v>
      </c>
      <c r="M157" s="8">
        <f t="shared" si="155"/>
        <v>54116.833737430446</v>
      </c>
    </row>
    <row r="158" spans="1:13">
      <c r="A158" s="1" t="str">
        <f>'A3-999-92-16-7565-0-0'!A158</f>
        <v>154</v>
      </c>
      <c r="B158" s="4">
        <v>134</v>
      </c>
      <c r="C158" s="4">
        <v>2.1288282071625</v>
      </c>
      <c r="D158" s="4">
        <v>3.9112657372125001</v>
      </c>
      <c r="E158" s="4">
        <v>6.1228349164124998</v>
      </c>
      <c r="F158" s="4">
        <v>8.9206021719374995</v>
      </c>
      <c r="G158" s="4">
        <v>12.4356927219375</v>
      </c>
      <c r="I158" s="8">
        <f t="shared" ref="I158:M158" si="156">SQRT(2*998*C158*100000)</f>
        <v>20613.444887976268</v>
      </c>
      <c r="J158" s="8">
        <f t="shared" si="156"/>
        <v>27940.806021795703</v>
      </c>
      <c r="K158" s="8">
        <f t="shared" si="156"/>
        <v>34958.802172213153</v>
      </c>
      <c r="L158" s="8">
        <f t="shared" si="156"/>
        <v>42196.589832813799</v>
      </c>
      <c r="M158" s="8">
        <f t="shared" si="156"/>
        <v>49821.323419784072</v>
      </c>
    </row>
    <row r="159" spans="1:13">
      <c r="A159" s="1" t="str">
        <f>'A3-999-92-16-7565-0-0'!A159</f>
        <v>155</v>
      </c>
      <c r="B159" s="4">
        <v>135</v>
      </c>
      <c r="C159" s="4">
        <v>2.1428517464999999</v>
      </c>
      <c r="D159" s="4">
        <v>4.2113760474374997</v>
      </c>
      <c r="E159" s="4">
        <v>6.3472165218749996</v>
      </c>
      <c r="F159" s="4">
        <v>9.3644579900250005</v>
      </c>
      <c r="G159" s="4">
        <v>12.9307353045375</v>
      </c>
      <c r="I159" s="8">
        <f t="shared" ref="I159:M159" si="157">SQRT(2*998*C159*100000)</f>
        <v>20681.228411325086</v>
      </c>
      <c r="J159" s="8">
        <f t="shared" si="157"/>
        <v>28992.94153873534</v>
      </c>
      <c r="K159" s="8">
        <f t="shared" si="157"/>
        <v>35593.600797984036</v>
      </c>
      <c r="L159" s="8">
        <f t="shared" si="157"/>
        <v>43233.619034369425</v>
      </c>
      <c r="M159" s="8">
        <f t="shared" si="157"/>
        <v>50803.294841827781</v>
      </c>
    </row>
    <row r="160" spans="1:13">
      <c r="A160" s="1" t="str">
        <f>'A3-999-92-16-7565-0-0'!A160</f>
        <v>156</v>
      </c>
      <c r="B160" s="4">
        <v>136</v>
      </c>
      <c r="C160" s="4">
        <v>2.26626207735</v>
      </c>
      <c r="D160" s="4">
        <v>3.9337037982375</v>
      </c>
      <c r="E160" s="4">
        <v>6.4748346111749999</v>
      </c>
      <c r="F160" s="4">
        <v>9.2277257446499998</v>
      </c>
      <c r="G160" s="4">
        <v>13.512026983237501</v>
      </c>
      <c r="I160" s="8">
        <f t="shared" ref="I160:M160" si="158">SQRT(2*998*C160*100000)</f>
        <v>21268.425203551389</v>
      </c>
      <c r="J160" s="8">
        <f t="shared" si="158"/>
        <v>28020.836499437431</v>
      </c>
      <c r="K160" s="8">
        <f t="shared" si="158"/>
        <v>35949.645177533115</v>
      </c>
      <c r="L160" s="8">
        <f t="shared" si="158"/>
        <v>42916.8272200094</v>
      </c>
      <c r="M160" s="8">
        <f t="shared" si="158"/>
        <v>51932.65433091404</v>
      </c>
    </row>
    <row r="161" spans="1:13">
      <c r="A161" s="1" t="str">
        <f>'A3-999-92-16-7565-0-0'!A161</f>
        <v>157</v>
      </c>
      <c r="B161" s="4">
        <v>137</v>
      </c>
      <c r="C161" s="4">
        <v>2.2957114104374998</v>
      </c>
      <c r="D161" s="4">
        <v>4.2660699407999996</v>
      </c>
      <c r="E161" s="4">
        <v>6.654339099375</v>
      </c>
      <c r="F161" s="4">
        <v>9.6365212215750002</v>
      </c>
      <c r="G161" s="4">
        <v>13.4489185681875</v>
      </c>
      <c r="I161" s="8">
        <f t="shared" ref="I161:M161" si="159">SQRT(2*998*C161*100000)</f>
        <v>21406.167277757242</v>
      </c>
      <c r="J161" s="8">
        <f t="shared" si="159"/>
        <v>29180.60246437143</v>
      </c>
      <c r="K161" s="8">
        <f t="shared" si="159"/>
        <v>36444.561792333981</v>
      </c>
      <c r="L161" s="8">
        <f t="shared" si="159"/>
        <v>43857.150338643412</v>
      </c>
      <c r="M161" s="8">
        <f t="shared" si="159"/>
        <v>51811.235713986061</v>
      </c>
    </row>
    <row r="162" spans="1:13">
      <c r="A162" s="1" t="str">
        <f>'A3-999-92-16-7565-0-0'!A162</f>
        <v>158</v>
      </c>
      <c r="B162" s="4">
        <v>138</v>
      </c>
      <c r="C162" s="4">
        <v>2.3279672427749998</v>
      </c>
      <c r="D162" s="4">
        <v>4.3838702587874998</v>
      </c>
      <c r="E162" s="4">
        <v>6.9663710601375</v>
      </c>
      <c r="F162" s="4">
        <v>10.2788164408875</v>
      </c>
      <c r="G162" s="4">
        <v>14.241970567425</v>
      </c>
      <c r="I162" s="8">
        <f t="shared" ref="I162:M162" si="160">SQRT(2*998*C162*100000)</f>
        <v>21556.026110066992</v>
      </c>
      <c r="J162" s="8">
        <f t="shared" si="160"/>
        <v>29580.745488475863</v>
      </c>
      <c r="K162" s="8">
        <f t="shared" si="160"/>
        <v>37289.243269385945</v>
      </c>
      <c r="L162" s="8">
        <f t="shared" si="160"/>
        <v>45295.162673304803</v>
      </c>
      <c r="M162" s="8">
        <f t="shared" si="160"/>
        <v>53316.951575066909</v>
      </c>
    </row>
    <row r="163" spans="1:13">
      <c r="A163" s="1" t="str">
        <f>'A3-999-92-16-7565-0-0'!A163</f>
        <v>159</v>
      </c>
      <c r="B163" s="4">
        <v>139</v>
      </c>
      <c r="C163" s="4">
        <v>2.4310423966124999</v>
      </c>
      <c r="D163" s="4">
        <v>4.1314405794375002</v>
      </c>
      <c r="E163" s="4">
        <v>6.3023394046124999</v>
      </c>
      <c r="F163" s="4">
        <v>8.9500515050249998</v>
      </c>
      <c r="G163" s="4">
        <v>12.918114019612499</v>
      </c>
      <c r="I163" s="8">
        <f t="shared" ref="I163:M163" si="161">SQRT(2*998*C163*100000)</f>
        <v>22028.074413435574</v>
      </c>
      <c r="J163" s="8">
        <f t="shared" si="161"/>
        <v>28716.468091597286</v>
      </c>
      <c r="K163" s="8">
        <f t="shared" si="161"/>
        <v>35467.547774841369</v>
      </c>
      <c r="L163" s="8">
        <f t="shared" si="161"/>
        <v>42266.18365079807</v>
      </c>
      <c r="M163" s="8">
        <f t="shared" si="161"/>
        <v>50778.495037906105</v>
      </c>
    </row>
    <row r="164" spans="1:13">
      <c r="A164" s="1" t="str">
        <f>'A3-999-92-16-7565-0-0'!A164</f>
        <v>160</v>
      </c>
      <c r="B164" s="4">
        <v>140</v>
      </c>
      <c r="C164" s="4">
        <v>2.1134014182</v>
      </c>
      <c r="D164" s="4">
        <v>3.9351060526500001</v>
      </c>
      <c r="E164" s="4">
        <v>6.5617823464500002</v>
      </c>
      <c r="F164" s="4">
        <v>9.4429921988249994</v>
      </c>
      <c r="G164" s="4">
        <v>13.131978219375</v>
      </c>
      <c r="I164" s="8">
        <f t="shared" ref="I164:M164" si="162">SQRT(2*998*C164*100000)</f>
        <v>20538.620281623593</v>
      </c>
      <c r="J164" s="8">
        <f t="shared" si="162"/>
        <v>28025.830373227836</v>
      </c>
      <c r="K164" s="8">
        <f t="shared" si="162"/>
        <v>36190.216307054863</v>
      </c>
      <c r="L164" s="8">
        <f t="shared" si="162"/>
        <v>43414.528016384909</v>
      </c>
      <c r="M164" s="8">
        <f t="shared" si="162"/>
        <v>51197.098087560094</v>
      </c>
    </row>
    <row r="165" spans="1:13">
      <c r="A165" s="1" t="str">
        <f>'A3-999-92-16-7565-0-0'!A165</f>
        <v>161</v>
      </c>
      <c r="B165" s="4">
        <v>141</v>
      </c>
      <c r="C165" s="4">
        <v>2.0552023864125002</v>
      </c>
      <c r="D165" s="4">
        <v>3.9736715322374998</v>
      </c>
      <c r="E165" s="4">
        <v>6.1081087570500001</v>
      </c>
      <c r="F165" s="4">
        <v>9.3230880016125006</v>
      </c>
      <c r="G165" s="4">
        <v>12.37889494935</v>
      </c>
      <c r="I165" s="8">
        <f t="shared" ref="I165:M165" si="163">SQRT(2*998*C165*100000)</f>
        <v>20253.84892626424</v>
      </c>
      <c r="J165" s="8">
        <f t="shared" si="163"/>
        <v>28162.827234398981</v>
      </c>
      <c r="K165" s="8">
        <f t="shared" si="163"/>
        <v>34916.736787781017</v>
      </c>
      <c r="L165" s="8">
        <f t="shared" si="163"/>
        <v>43138.015312736112</v>
      </c>
      <c r="M165" s="8">
        <f t="shared" si="163"/>
        <v>49707.418278263664</v>
      </c>
    </row>
    <row r="166" spans="1:13">
      <c r="A166" s="1" t="str">
        <f>'A3-999-92-16-7565-0-0'!A166</f>
        <v>162</v>
      </c>
      <c r="B166" s="4">
        <v>142</v>
      </c>
      <c r="C166" s="4">
        <v>2.2424217619125</v>
      </c>
      <c r="D166" s="4">
        <v>3.9098624875875001</v>
      </c>
      <c r="E166" s="4">
        <v>6.4285552394999996</v>
      </c>
      <c r="F166" s="4">
        <v>9.5215264076250001</v>
      </c>
      <c r="G166" s="4">
        <v>13.3016679219</v>
      </c>
      <c r="I166" s="8">
        <f t="shared" ref="I166:M166" si="164">SQRT(2*998*C166*100000)</f>
        <v>21156.261098732331</v>
      </c>
      <c r="J166" s="8">
        <f t="shared" si="164"/>
        <v>27935.793393466829</v>
      </c>
      <c r="K166" s="8">
        <f t="shared" si="164"/>
        <v>35820.938371352029</v>
      </c>
      <c r="L166" s="8">
        <f t="shared" si="164"/>
        <v>43594.686269796119</v>
      </c>
      <c r="M166" s="8">
        <f t="shared" si="164"/>
        <v>51526.817456652992</v>
      </c>
    </row>
    <row r="167" spans="1:13">
      <c r="A167" s="1" t="str">
        <f>'A3-999-92-16-7565-0-0'!A167</f>
        <v>163</v>
      </c>
      <c r="B167" s="4">
        <v>143</v>
      </c>
      <c r="C167" s="4">
        <v>2.1302294663625001</v>
      </c>
      <c r="D167" s="4">
        <v>3.7878544111500001</v>
      </c>
      <c r="E167" s="4">
        <v>6.0569219925375002</v>
      </c>
      <c r="F167" s="4">
        <v>9.1274541044250004</v>
      </c>
      <c r="G167" s="4">
        <v>12.3333172024875</v>
      </c>
      <c r="I167" s="8">
        <f t="shared" ref="I167:M167" si="165">SQRT(2*998*C167*100000)</f>
        <v>20620.227968816325</v>
      </c>
      <c r="J167" s="8">
        <f t="shared" si="165"/>
        <v>27496.467781617699</v>
      </c>
      <c r="K167" s="8">
        <f t="shared" si="165"/>
        <v>34770.125534868079</v>
      </c>
      <c r="L167" s="8">
        <f t="shared" si="165"/>
        <v>42683.015817104933</v>
      </c>
      <c r="M167" s="8">
        <f t="shared" si="165"/>
        <v>49615.825233654083</v>
      </c>
    </row>
    <row r="168" spans="1:13">
      <c r="A168" s="1" t="str">
        <f>'A3-999-92-16-7565-0-0'!A168</f>
        <v>164</v>
      </c>
      <c r="B168" s="4">
        <v>144</v>
      </c>
      <c r="C168" s="4">
        <v>2.2150743176250001</v>
      </c>
      <c r="D168" s="4">
        <v>4.2190899395250003</v>
      </c>
      <c r="E168" s="4">
        <v>6.5561723335875</v>
      </c>
      <c r="F168" s="4">
        <v>9.4072312280624999</v>
      </c>
      <c r="G168" s="4">
        <v>13.434193404037501</v>
      </c>
      <c r="I168" s="8">
        <f t="shared" ref="I168:M168" si="166">SQRT(2*998*C168*100000)</f>
        <v>21026.859817812787</v>
      </c>
      <c r="J168" s="8">
        <f t="shared" si="166"/>
        <v>29019.482282239118</v>
      </c>
      <c r="K168" s="8">
        <f t="shared" si="166"/>
        <v>36174.742539292041</v>
      </c>
      <c r="L168" s="8">
        <f t="shared" si="166"/>
        <v>43332.243804368991</v>
      </c>
      <c r="M168" s="8">
        <f t="shared" si="166"/>
        <v>51782.863994239306</v>
      </c>
    </row>
    <row r="169" spans="1:13">
      <c r="A169" s="1" t="str">
        <f>'A3-999-92-16-7565-0-0'!A169</f>
        <v>165</v>
      </c>
      <c r="B169" s="4">
        <v>145</v>
      </c>
      <c r="C169" s="4">
        <v>2.2354094946375</v>
      </c>
      <c r="D169" s="4">
        <v>4.1665009205999999</v>
      </c>
      <c r="E169" s="4">
        <v>6.8212242930749998</v>
      </c>
      <c r="F169" s="4">
        <v>9.3546422091375003</v>
      </c>
      <c r="G169" s="4">
        <v>13.050640496962499</v>
      </c>
      <c r="I169" s="8">
        <f t="shared" ref="I169:M169" si="167">SQRT(2*998*C169*100000)</f>
        <v>21123.156372323832</v>
      </c>
      <c r="J169" s="8">
        <f t="shared" si="167"/>
        <v>28838.057905340294</v>
      </c>
      <c r="K169" s="8">
        <f t="shared" si="167"/>
        <v>36898.731264066111</v>
      </c>
      <c r="L169" s="8">
        <f t="shared" si="167"/>
        <v>43210.954455367508</v>
      </c>
      <c r="M169" s="8">
        <f t="shared" si="167"/>
        <v>51038.297808544863</v>
      </c>
    </row>
    <row r="170" spans="1:13">
      <c r="A170" s="1" t="str">
        <f>'A3-999-92-16-7565-0-0'!A170</f>
        <v>166</v>
      </c>
      <c r="B170" s="4">
        <v>146</v>
      </c>
      <c r="C170" s="4">
        <v>2.0853533443124999</v>
      </c>
      <c r="D170" s="4">
        <v>3.9813844291125</v>
      </c>
      <c r="E170" s="4">
        <v>6.3373997457750004</v>
      </c>
      <c r="F170" s="4">
        <v>9.2880276604500001</v>
      </c>
      <c r="G170" s="4">
        <v>12.9580817536125</v>
      </c>
      <c r="I170" s="8">
        <f t="shared" ref="I170:M170" si="168">SQRT(2*998*C170*100000)</f>
        <v>20401.87558840547</v>
      </c>
      <c r="J170" s="8">
        <f t="shared" si="168"/>
        <v>28190.146009747004</v>
      </c>
      <c r="K170" s="8">
        <f t="shared" si="168"/>
        <v>35566.065135978846</v>
      </c>
      <c r="L170" s="8">
        <f t="shared" si="168"/>
        <v>43056.826648347182</v>
      </c>
      <c r="M170" s="8">
        <f t="shared" si="168"/>
        <v>50856.986914494402</v>
      </c>
    </row>
    <row r="171" spans="1:13">
      <c r="A171" s="1" t="str">
        <f>'A3-999-92-16-7565-0-0'!A171</f>
        <v>167</v>
      </c>
      <c r="B171" s="4">
        <v>147</v>
      </c>
      <c r="C171" s="4">
        <v>2.8671863130375002</v>
      </c>
      <c r="D171" s="4">
        <v>5.4812413219125</v>
      </c>
      <c r="E171" s="4">
        <v>9.2122989556874995</v>
      </c>
      <c r="F171" s="4">
        <v>13.4068469549625</v>
      </c>
      <c r="G171" s="4">
        <v>18.644773748812501</v>
      </c>
      <c r="I171" s="8">
        <f t="shared" ref="I171:M171" si="169">SQRT(2*998*C171*100000)</f>
        <v>23922.591583737016</v>
      </c>
      <c r="J171" s="8">
        <f t="shared" si="169"/>
        <v>33076.513840695712</v>
      </c>
      <c r="K171" s="8">
        <f t="shared" si="169"/>
        <v>42880.938324099501</v>
      </c>
      <c r="L171" s="8">
        <f t="shared" si="169"/>
        <v>51730.132922799603</v>
      </c>
      <c r="M171" s="8">
        <f t="shared" si="169"/>
        <v>61004.072325238878</v>
      </c>
    </row>
    <row r="172" spans="1:13">
      <c r="A172" s="1" t="str">
        <f>'A3-999-92-16-7565-0-0'!A172</f>
        <v>168</v>
      </c>
      <c r="B172" s="4">
        <v>148</v>
      </c>
      <c r="C172" s="4">
        <v>2.4794246523000001</v>
      </c>
      <c r="D172" s="4">
        <v>4.4371609025250001</v>
      </c>
      <c r="E172" s="4">
        <v>7.2019726913250004</v>
      </c>
      <c r="F172" s="4">
        <v>10.267597410375</v>
      </c>
      <c r="G172" s="4">
        <v>15.126877694775001</v>
      </c>
      <c r="I172" s="8">
        <f t="shared" ref="I172:M172" si="170">SQRT(2*998*C172*100000)</f>
        <v>22246.194294734552</v>
      </c>
      <c r="J172" s="8">
        <f t="shared" si="170"/>
        <v>29759.995230913431</v>
      </c>
      <c r="K172" s="8">
        <f t="shared" si="170"/>
        <v>37914.558538752237</v>
      </c>
      <c r="L172" s="8">
        <f t="shared" si="170"/>
        <v>45270.436745307081</v>
      </c>
      <c r="M172" s="8">
        <f t="shared" si="170"/>
        <v>54948.382941421398</v>
      </c>
    </row>
    <row r="173" spans="1:13">
      <c r="A173" s="1" t="str">
        <f>'A3-999-92-16-7565-0-0'!A173</f>
        <v>169</v>
      </c>
      <c r="B173" s="4">
        <v>149</v>
      </c>
      <c r="C173" s="4">
        <v>2.4128110988249998</v>
      </c>
      <c r="D173" s="4">
        <v>4.8824199702374997</v>
      </c>
      <c r="E173" s="4">
        <v>7.4530011114750003</v>
      </c>
      <c r="F173" s="4">
        <v>10.396616758875</v>
      </c>
      <c r="G173" s="4">
        <v>14.5210450710375</v>
      </c>
      <c r="I173" s="8">
        <f t="shared" ref="I173:M173" si="171">SQRT(2*998*C173*100000)</f>
        <v>21945.320579236704</v>
      </c>
      <c r="J173" s="8">
        <f t="shared" si="171"/>
        <v>31217.479495619198</v>
      </c>
      <c r="K173" s="8">
        <f t="shared" si="171"/>
        <v>38569.664528621586</v>
      </c>
      <c r="L173" s="8">
        <f t="shared" si="171"/>
        <v>45553.975732875937</v>
      </c>
      <c r="M173" s="8">
        <f t="shared" si="171"/>
        <v>53836.795931584609</v>
      </c>
    </row>
    <row r="174" spans="1:13">
      <c r="A174" s="1" t="str">
        <f>'A3-999-92-16-7565-0-0'!A174</f>
        <v>170</v>
      </c>
      <c r="B174" s="4">
        <v>150</v>
      </c>
      <c r="C174" s="4">
        <v>1.9843810744874999</v>
      </c>
      <c r="D174" s="4">
        <v>3.8159024850374998</v>
      </c>
      <c r="E174" s="4">
        <v>5.7561090622875</v>
      </c>
      <c r="F174" s="4">
        <v>9.0243789505875007</v>
      </c>
      <c r="G174" s="4">
        <v>12.219723647737499</v>
      </c>
      <c r="I174" s="8">
        <f t="shared" ref="I174:M174" si="172">SQRT(2*998*C174*100000)</f>
        <v>19901.820581738371</v>
      </c>
      <c r="J174" s="8">
        <f t="shared" si="172"/>
        <v>27598.082107521259</v>
      </c>
      <c r="K174" s="8">
        <f t="shared" si="172"/>
        <v>33895.713133559897</v>
      </c>
      <c r="L174" s="8">
        <f t="shared" si="172"/>
        <v>42441.324655779361</v>
      </c>
      <c r="M174" s="8">
        <f t="shared" si="172"/>
        <v>49386.80836102293</v>
      </c>
    </row>
    <row r="175" spans="1:13">
      <c r="A175" s="1" t="str">
        <f>'A3-999-92-16-7565-0-0'!A175</f>
        <v>171</v>
      </c>
      <c r="B175" s="4">
        <v>151</v>
      </c>
      <c r="C175" s="4">
        <v>2.2227882097124998</v>
      </c>
      <c r="D175" s="4">
        <v>4.0150425158624996</v>
      </c>
      <c r="E175" s="4">
        <v>6.3388020001875001</v>
      </c>
      <c r="F175" s="4">
        <v>9.0566337877124994</v>
      </c>
      <c r="G175" s="4">
        <v>13.11935693445</v>
      </c>
      <c r="I175" s="8">
        <f t="shared" ref="I175:M175" si="173">SQRT(2*998*C175*100000)</f>
        <v>21063.44052282568</v>
      </c>
      <c r="J175" s="8">
        <f t="shared" si="173"/>
        <v>28309.053077878725</v>
      </c>
      <c r="K175" s="8">
        <f t="shared" si="173"/>
        <v>35569.999708144853</v>
      </c>
      <c r="L175" s="8">
        <f t="shared" si="173"/>
        <v>42517.103664612609</v>
      </c>
      <c r="M175" s="8">
        <f t="shared" si="173"/>
        <v>51172.489133480893</v>
      </c>
    </row>
    <row r="176" spans="1:13">
      <c r="A176" s="1" t="str">
        <f>'A3-999-92-16-7565-0-0'!A176</f>
        <v>172</v>
      </c>
      <c r="B176" s="4">
        <v>152</v>
      </c>
      <c r="C176" s="4">
        <v>2.2774811078625001</v>
      </c>
      <c r="D176" s="4">
        <v>3.9926044548375001</v>
      </c>
      <c r="E176" s="4">
        <v>6.2111849060999997</v>
      </c>
      <c r="F176" s="4">
        <v>9.3216857472000001</v>
      </c>
      <c r="G176" s="4">
        <v>12.6194059638</v>
      </c>
      <c r="I176" s="8">
        <f t="shared" ref="I176:M176" si="174">SQRT(2*998*C176*100000)</f>
        <v>21321.004411831895</v>
      </c>
      <c r="J176" s="8">
        <f t="shared" si="174"/>
        <v>28229.839694648726</v>
      </c>
      <c r="K176" s="8">
        <f t="shared" si="174"/>
        <v>35210.119387152896</v>
      </c>
      <c r="L176" s="8">
        <f t="shared" si="174"/>
        <v>43134.771068606817</v>
      </c>
      <c r="M176" s="8">
        <f t="shared" si="174"/>
        <v>50187.98093542397</v>
      </c>
    </row>
    <row r="177" spans="1:13">
      <c r="A177" s="1" t="str">
        <f>'A3-999-92-16-7565-0-0'!A177</f>
        <v>173</v>
      </c>
      <c r="B177" s="4">
        <v>153</v>
      </c>
      <c r="C177" s="4">
        <v>2.1905333725874998</v>
      </c>
      <c r="D177" s="4">
        <v>3.8145012258375002</v>
      </c>
      <c r="E177" s="4">
        <v>6.4580055677999999</v>
      </c>
      <c r="F177" s="4">
        <v>9.6505457561250001</v>
      </c>
      <c r="G177" s="4">
        <v>13.0604572730625</v>
      </c>
      <c r="I177" s="8">
        <f t="shared" ref="I177:M177" si="175">SQRT(2*998*C177*100000)</f>
        <v>20910.056460193144</v>
      </c>
      <c r="J177" s="8">
        <f t="shared" si="175"/>
        <v>27593.014418094393</v>
      </c>
      <c r="K177" s="8">
        <f t="shared" si="175"/>
        <v>35902.895584240556</v>
      </c>
      <c r="L177" s="8">
        <f t="shared" si="175"/>
        <v>43889.052540725344</v>
      </c>
      <c r="M177" s="8">
        <f t="shared" si="175"/>
        <v>51057.489868806471</v>
      </c>
    </row>
    <row r="178" spans="1:13">
      <c r="A178" s="1" t="str">
        <f>'A3-999-92-16-7565-0-0'!A178</f>
        <v>174</v>
      </c>
      <c r="B178" s="4">
        <v>154</v>
      </c>
      <c r="C178" s="4">
        <v>2.2522375428000001</v>
      </c>
      <c r="D178" s="4">
        <v>3.9659576401500001</v>
      </c>
      <c r="E178" s="4">
        <v>6.6115668565499996</v>
      </c>
      <c r="F178" s="4">
        <v>8.9914224886500005</v>
      </c>
      <c r="G178" s="4">
        <v>13.475563392450001</v>
      </c>
      <c r="I178" s="8">
        <f t="shared" ref="I178:M178" si="176">SQRT(2*998*C178*100000)</f>
        <v>21202.51432125162</v>
      </c>
      <c r="J178" s="8">
        <f t="shared" si="176"/>
        <v>28135.478403146801</v>
      </c>
      <c r="K178" s="8">
        <f t="shared" si="176"/>
        <v>36327.245210274064</v>
      </c>
      <c r="L178" s="8">
        <f t="shared" si="176"/>
        <v>42363.757254692835</v>
      </c>
      <c r="M178" s="8">
        <f t="shared" si="176"/>
        <v>51862.534195052787</v>
      </c>
    </row>
    <row r="179" spans="1:13">
      <c r="A179" s="1" t="str">
        <f>'A3-999-92-16-7565-0-0'!A179</f>
        <v>175</v>
      </c>
      <c r="B179" s="4">
        <v>155</v>
      </c>
      <c r="C179" s="4">
        <v>2.3504053038000001</v>
      </c>
      <c r="D179" s="4">
        <v>3.9421183199250001</v>
      </c>
      <c r="E179" s="4">
        <v>6.6375110512125</v>
      </c>
      <c r="F179" s="4">
        <v>9.4906738249125002</v>
      </c>
      <c r="G179" s="4">
        <v>12.904791109874999</v>
      </c>
      <c r="I179" s="8">
        <f t="shared" ref="I179:M179" si="177">SQRT(2*998*C179*100000)</f>
        <v>21659.66063073196</v>
      </c>
      <c r="J179" s="8">
        <f t="shared" si="177"/>
        <v>28050.789947112542</v>
      </c>
      <c r="K179" s="8">
        <f t="shared" si="177"/>
        <v>36398.450596447306</v>
      </c>
      <c r="L179" s="8">
        <f t="shared" si="177"/>
        <v>43523.99907467758</v>
      </c>
      <c r="M179" s="8">
        <f t="shared" si="177"/>
        <v>50752.303450494241</v>
      </c>
    </row>
    <row r="180" spans="1:13">
      <c r="A180" s="1" t="str">
        <f>'A3-999-92-16-7565-0-0'!A180</f>
        <v>176</v>
      </c>
      <c r="B180" s="4">
        <v>156</v>
      </c>
      <c r="C180" s="4">
        <v>2.0839520851125002</v>
      </c>
      <c r="D180" s="4">
        <v>3.8986444522874999</v>
      </c>
      <c r="E180" s="4">
        <v>6.1691132928750001</v>
      </c>
      <c r="F180" s="4">
        <v>9.3616534811999994</v>
      </c>
      <c r="G180" s="4">
        <v>13.234353738825</v>
      </c>
      <c r="I180" s="8">
        <f t="shared" ref="I180:M180" si="178">SQRT(2*998*C180*100000)</f>
        <v>20395.019886934533</v>
      </c>
      <c r="J180" s="8">
        <f t="shared" si="178"/>
        <v>27895.688424496446</v>
      </c>
      <c r="K180" s="8">
        <f t="shared" si="178"/>
        <v>35090.668464106668</v>
      </c>
      <c r="L180" s="8">
        <f t="shared" si="178"/>
        <v>43227.144652955278</v>
      </c>
      <c r="M180" s="8">
        <f t="shared" si="178"/>
        <v>51396.274245021596</v>
      </c>
    </row>
    <row r="181" spans="1:13">
      <c r="A181" s="1" t="str">
        <f>'A3-999-92-16-7565-0-0'!A181</f>
        <v>177</v>
      </c>
      <c r="B181" s="4">
        <v>157</v>
      </c>
      <c r="C181" s="4">
        <v>2.0502939983625001</v>
      </c>
      <c r="D181" s="4">
        <v>3.969464769</v>
      </c>
      <c r="E181" s="4">
        <v>6.3219729568125</v>
      </c>
      <c r="F181" s="4">
        <v>9.4710392774999992</v>
      </c>
      <c r="G181" s="4">
        <v>13.056249514612499</v>
      </c>
      <c r="I181" s="8">
        <f t="shared" ref="I181:M181" si="179">SQRT(2*998*C181*100000)</f>
        <v>20229.648589957145</v>
      </c>
      <c r="J181" s="8">
        <f t="shared" si="179"/>
        <v>28147.91587120439</v>
      </c>
      <c r="K181" s="8">
        <f t="shared" si="179"/>
        <v>35522.750487254998</v>
      </c>
      <c r="L181" s="8">
        <f t="shared" si="179"/>
        <v>43478.953986831373</v>
      </c>
      <c r="M181" s="8">
        <f t="shared" si="179"/>
        <v>51049.264471847731</v>
      </c>
    </row>
    <row r="182" spans="1:13">
      <c r="A182" s="1" t="str">
        <f>'A3-999-92-16-7565-0-0'!A182</f>
        <v>178</v>
      </c>
      <c r="B182" s="4">
        <v>158</v>
      </c>
      <c r="C182" s="4">
        <v>2.1056885213249998</v>
      </c>
      <c r="D182" s="4">
        <v>3.8502612013875002</v>
      </c>
      <c r="E182" s="4">
        <v>6.0786594239624998</v>
      </c>
      <c r="F182" s="4">
        <v>8.9577653971124995</v>
      </c>
      <c r="G182" s="4">
        <v>13.121460813675</v>
      </c>
      <c r="I182" s="8">
        <f t="shared" ref="I182:M182" si="180">SQRT(2*998*C182*100000)</f>
        <v>20501.107990946977</v>
      </c>
      <c r="J182" s="8">
        <f t="shared" si="180"/>
        <v>27722.051435580037</v>
      </c>
      <c r="K182" s="8">
        <f t="shared" si="180"/>
        <v>34832.462172848405</v>
      </c>
      <c r="L182" s="8">
        <f t="shared" si="180"/>
        <v>42284.393968267475</v>
      </c>
      <c r="M182" s="8">
        <f t="shared" si="180"/>
        <v>51176.592094526284</v>
      </c>
    </row>
    <row r="183" spans="1:13">
      <c r="A183" s="1" t="str">
        <f>'A3-999-92-16-7565-0-0'!A183</f>
        <v>179</v>
      </c>
      <c r="B183" s="4">
        <v>159</v>
      </c>
      <c r="C183" s="4">
        <v>2.0937678659999999</v>
      </c>
      <c r="D183" s="4">
        <v>3.8719986328124998</v>
      </c>
      <c r="E183" s="4">
        <v>6.1901490994874999</v>
      </c>
      <c r="F183" s="4">
        <v>9.3714702573000004</v>
      </c>
      <c r="G183" s="4">
        <v>12.90198660105</v>
      </c>
      <c r="I183" s="8">
        <f t="shared" ref="I183:M183" si="181">SQRT(2*998*C183*100000)</f>
        <v>20442.995525450762</v>
      </c>
      <c r="J183" s="8">
        <f t="shared" si="181"/>
        <v>27800.196530049478</v>
      </c>
      <c r="K183" s="8">
        <f t="shared" si="181"/>
        <v>35150.4446665715</v>
      </c>
      <c r="L183" s="8">
        <f t="shared" si="181"/>
        <v>43249.803044142063</v>
      </c>
      <c r="M183" s="8">
        <f t="shared" si="181"/>
        <v>50746.788327632916</v>
      </c>
    </row>
    <row r="184" spans="1:13">
      <c r="A184" s="1" t="str">
        <f>'A3-999-92-16-7565-0-0'!A184</f>
        <v>180</v>
      </c>
      <c r="B184" s="4">
        <v>160</v>
      </c>
      <c r="C184" s="4"/>
      <c r="D184" s="4"/>
      <c r="E184" s="4"/>
      <c r="F184" s="4"/>
      <c r="G184" s="4"/>
      <c r="I184" s="8">
        <f t="shared" ref="I184:M184" si="182">SQRT(2*998*C184*100000)</f>
        <v>0</v>
      </c>
      <c r="J184" s="8">
        <f t="shared" si="182"/>
        <v>0</v>
      </c>
      <c r="K184" s="8">
        <f t="shared" si="182"/>
        <v>0</v>
      </c>
      <c r="L184" s="8">
        <f t="shared" si="182"/>
        <v>0</v>
      </c>
      <c r="M184" s="8">
        <f t="shared" si="182"/>
        <v>0</v>
      </c>
    </row>
    <row r="185" spans="1:13">
      <c r="A185" s="1" t="str">
        <f>'A3-999-92-16-7565-0-0'!A185</f>
        <v>181</v>
      </c>
      <c r="B185" s="4">
        <v>161</v>
      </c>
      <c r="C185" s="4">
        <v>2.0671230417375002</v>
      </c>
      <c r="D185" s="4">
        <v>4.169305429425</v>
      </c>
      <c r="E185" s="4">
        <v>6.2378307255749998</v>
      </c>
      <c r="F185" s="4">
        <v>9.2978454317625001</v>
      </c>
      <c r="G185" s="4">
        <v>13.0141779013875</v>
      </c>
      <c r="I185" s="8">
        <f t="shared" ref="I185:M185" si="183">SQRT(2*998*C185*100000)</f>
        <v>20312.502532450428</v>
      </c>
      <c r="J185" s="8">
        <f t="shared" si="183"/>
        <v>28847.761849287894</v>
      </c>
      <c r="K185" s="8">
        <f t="shared" si="183"/>
        <v>35285.563801996563</v>
      </c>
      <c r="L185" s="8">
        <f t="shared" si="183"/>
        <v>43079.576926657428</v>
      </c>
      <c r="M185" s="8">
        <f t="shared" si="183"/>
        <v>50966.949183926488</v>
      </c>
    </row>
    <row r="186" spans="1:13">
      <c r="A186" s="1" t="str">
        <f>'A3-999-92-16-7565-0-0'!A186</f>
        <v>182</v>
      </c>
      <c r="B186" s="4">
        <v>162</v>
      </c>
      <c r="C186" s="4">
        <v>2.3125404538124998</v>
      </c>
      <c r="D186" s="4">
        <v>3.8663886199499999</v>
      </c>
      <c r="E186" s="4">
        <v>6.4229452266375002</v>
      </c>
      <c r="F186" s="4">
        <v>8.8659082785750005</v>
      </c>
      <c r="G186" s="4">
        <v>12.331914948074999</v>
      </c>
      <c r="I186" s="8">
        <f t="shared" ref="I186:M186" si="184">SQRT(2*998*C186*100000)</f>
        <v>21484.484508150876</v>
      </c>
      <c r="J186" s="8">
        <f t="shared" si="184"/>
        <v>27780.049829725289</v>
      </c>
      <c r="K186" s="8">
        <f t="shared" si="184"/>
        <v>35805.305015274549</v>
      </c>
      <c r="L186" s="8">
        <f t="shared" si="184"/>
        <v>42067.033320684386</v>
      </c>
      <c r="M186" s="8">
        <f t="shared" si="184"/>
        <v>49613.00458182078</v>
      </c>
    </row>
    <row r="187" spans="1:13">
      <c r="A187" s="1" t="str">
        <f>'A3-999-92-16-7565-0-0'!A187</f>
        <v>183</v>
      </c>
      <c r="B187" s="4">
        <v>163</v>
      </c>
      <c r="C187" s="4">
        <v>1.6835691394500001</v>
      </c>
      <c r="D187" s="4">
        <v>3.0712337367</v>
      </c>
      <c r="E187" s="4">
        <v>4.9967151498</v>
      </c>
      <c r="F187" s="4">
        <v>7.2910243058250002</v>
      </c>
      <c r="G187" s="4">
        <v>10.080378034875</v>
      </c>
      <c r="I187" s="8">
        <f t="shared" ref="I187:M187" si="185">SQRT(2*998*C187*100000)</f>
        <v>18331.40475343393</v>
      </c>
      <c r="J187" s="8">
        <f t="shared" si="185"/>
        <v>24759.205436469885</v>
      </c>
      <c r="K187" s="8">
        <f t="shared" si="185"/>
        <v>31580.759077325547</v>
      </c>
      <c r="L187" s="8">
        <f t="shared" si="185"/>
        <v>38148.24309771906</v>
      </c>
      <c r="M187" s="8">
        <f t="shared" si="185"/>
        <v>44855.807380550512</v>
      </c>
    </row>
    <row r="188" spans="1:13">
      <c r="A188" s="1" t="str">
        <f>'A3-999-92-16-7565-0-0'!A188</f>
        <v>184</v>
      </c>
      <c r="B188" s="4">
        <v>164</v>
      </c>
      <c r="C188" s="4">
        <v>2.0488907487375001</v>
      </c>
      <c r="D188" s="4">
        <v>3.8397428004749998</v>
      </c>
      <c r="E188" s="4">
        <v>6.3612400612125004</v>
      </c>
      <c r="F188" s="4">
        <v>9.1155334491000009</v>
      </c>
      <c r="G188" s="4">
        <v>12.981923064262499</v>
      </c>
      <c r="I188" s="8">
        <f t="shared" ref="I188:M188" si="186">SQRT(2*998*C188*100000)</f>
        <v>20222.724679132756</v>
      </c>
      <c r="J188" s="8">
        <f t="shared" si="186"/>
        <v>27684.159062084764</v>
      </c>
      <c r="K188" s="8">
        <f t="shared" si="186"/>
        <v>35632.899351835171</v>
      </c>
      <c r="L188" s="8">
        <f t="shared" si="186"/>
        <v>42655.134233059915</v>
      </c>
      <c r="M188" s="8">
        <f t="shared" si="186"/>
        <v>50903.750781517025</v>
      </c>
    </row>
    <row r="189" spans="1:13">
      <c r="A189" s="1" t="str">
        <f>'A3-999-92-16-7565-0-0'!A189</f>
        <v>185</v>
      </c>
      <c r="B189" s="4">
        <v>165</v>
      </c>
      <c r="C189" s="4">
        <v>2.2894017631875001</v>
      </c>
      <c r="D189" s="4">
        <v>4.0543096202625</v>
      </c>
      <c r="E189" s="4">
        <v>6.4481887916999998</v>
      </c>
      <c r="F189" s="4">
        <v>9.7725538325624992</v>
      </c>
      <c r="G189" s="4">
        <v>13.263804067124999</v>
      </c>
      <c r="I189" s="8">
        <f t="shared" ref="I189:M189" si="187">SQRT(2*998*C189*100000)</f>
        <v>21376.730150615294</v>
      </c>
      <c r="J189" s="8">
        <f t="shared" si="187"/>
        <v>28447.147488006511</v>
      </c>
      <c r="K189" s="8">
        <f t="shared" si="187"/>
        <v>35875.597316606727</v>
      </c>
      <c r="L189" s="8">
        <f t="shared" si="187"/>
        <v>44165.617226293522</v>
      </c>
      <c r="M189" s="8">
        <f t="shared" si="187"/>
        <v>51453.428377496384</v>
      </c>
    </row>
    <row r="190" spans="1:13">
      <c r="A190" s="1" t="str">
        <f>'A3-999-92-16-7565-0-0'!A190</f>
        <v>186</v>
      </c>
      <c r="B190" s="4">
        <v>166</v>
      </c>
      <c r="C190" s="4">
        <v>2.5200950063250001</v>
      </c>
      <c r="D190" s="4">
        <v>3.8734008872249999</v>
      </c>
      <c r="E190" s="4">
        <v>6.6795826644374996</v>
      </c>
      <c r="F190" s="4">
        <v>10.23534257325</v>
      </c>
      <c r="G190" s="4">
        <v>13.137588232237499</v>
      </c>
      <c r="I190" s="8">
        <f t="shared" ref="I190:M190" si="188">SQRT(2*998*C190*100000)</f>
        <v>22427.905904530409</v>
      </c>
      <c r="J190" s="8">
        <f t="shared" si="188"/>
        <v>27805.230031238905</v>
      </c>
      <c r="K190" s="8">
        <f t="shared" si="188"/>
        <v>36513.623482499308</v>
      </c>
      <c r="L190" s="8">
        <f t="shared" si="188"/>
        <v>45199.274082895405</v>
      </c>
      <c r="M190" s="8">
        <f t="shared" si="188"/>
        <v>51208.032681939701</v>
      </c>
    </row>
    <row r="191" spans="1:13">
      <c r="A191" s="1" t="str">
        <f>'A3-999-92-16-7565-0-0'!A191</f>
        <v>187</v>
      </c>
      <c r="B191" s="4">
        <v>167</v>
      </c>
      <c r="C191" s="4"/>
      <c r="D191" s="4"/>
      <c r="E191" s="4"/>
      <c r="F191" s="4"/>
      <c r="G191" s="4"/>
      <c r="I191" s="8">
        <f t="shared" ref="I191:M191" si="189">SQRT(2*998*C191*100000)</f>
        <v>0</v>
      </c>
      <c r="J191" s="8">
        <f t="shared" si="189"/>
        <v>0</v>
      </c>
      <c r="K191" s="8">
        <f t="shared" si="189"/>
        <v>0</v>
      </c>
      <c r="L191" s="8">
        <f t="shared" si="189"/>
        <v>0</v>
      </c>
      <c r="M191" s="8">
        <f t="shared" si="189"/>
        <v>0</v>
      </c>
    </row>
    <row r="192" spans="1:13">
      <c r="A192" s="1" t="str">
        <f>'A3-999-92-16-7565-0-0'!A192</f>
        <v>188</v>
      </c>
      <c r="B192" s="4">
        <v>168</v>
      </c>
      <c r="C192" s="4">
        <v>2.3020230481124999</v>
      </c>
      <c r="D192" s="4">
        <v>4.0907712206250002</v>
      </c>
      <c r="E192" s="4">
        <v>6.6599501074500003</v>
      </c>
      <c r="F192" s="4">
        <v>9.4429921988249994</v>
      </c>
      <c r="G192" s="4">
        <v>13.549190208412501</v>
      </c>
      <c r="I192" s="8">
        <f t="shared" ref="I192:M192" si="190">SQRT(2*998*C192*100000)</f>
        <v>21435.573246434418</v>
      </c>
      <c r="J192" s="8">
        <f t="shared" si="190"/>
        <v>28574.777963034987</v>
      </c>
      <c r="K192" s="8">
        <f t="shared" si="190"/>
        <v>36459.923771821304</v>
      </c>
      <c r="L192" s="8">
        <f t="shared" si="190"/>
        <v>43414.528016384909</v>
      </c>
      <c r="M192" s="8">
        <f t="shared" si="190"/>
        <v>52004.022590556735</v>
      </c>
    </row>
    <row r="193" spans="1:13">
      <c r="A193" s="1" t="str">
        <f>'A3-999-92-16-7565-0-0'!A193</f>
        <v>189</v>
      </c>
      <c r="B193" s="4">
        <v>169</v>
      </c>
      <c r="C193" s="4">
        <v>1.9759675480125001</v>
      </c>
      <c r="D193" s="4">
        <v>3.7780386302625</v>
      </c>
      <c r="E193" s="4">
        <v>6.2756955755624997</v>
      </c>
      <c r="F193" s="4">
        <v>9.1239489660000004</v>
      </c>
      <c r="G193" s="4">
        <v>13.108138899149999</v>
      </c>
      <c r="I193" s="8">
        <f t="shared" ref="I193:M193" si="191">SQRT(2*998*C193*100000)</f>
        <v>19859.585156374615</v>
      </c>
      <c r="J193" s="8">
        <f t="shared" si="191"/>
        <v>27460.817733643602</v>
      </c>
      <c r="K193" s="8">
        <f t="shared" si="191"/>
        <v>35392.496900929087</v>
      </c>
      <c r="L193" s="8">
        <f t="shared" si="191"/>
        <v>42674.819432700591</v>
      </c>
      <c r="M193" s="8">
        <f t="shared" si="191"/>
        <v>51150.606294259502</v>
      </c>
    </row>
    <row r="194" spans="1:13">
      <c r="A194" s="1" t="str">
        <f>'A3-999-92-16-7565-0-0'!A194</f>
        <v>190</v>
      </c>
      <c r="B194" s="4">
        <v>170</v>
      </c>
      <c r="C194" s="4">
        <v>2.2844933751375001</v>
      </c>
      <c r="D194" s="4">
        <v>4.3025325363749998</v>
      </c>
      <c r="E194" s="4">
        <v>6.8829294584999996</v>
      </c>
      <c r="F194" s="4">
        <v>10.35384451605</v>
      </c>
      <c r="G194" s="4">
        <v>13.241365010887501</v>
      </c>
      <c r="I194" s="8">
        <f t="shared" ref="I194:M194" si="192">SQRT(2*998*C194*100000)</f>
        <v>21353.802417308376</v>
      </c>
      <c r="J194" s="8">
        <f t="shared" si="192"/>
        <v>29305.042130330574</v>
      </c>
      <c r="K194" s="8">
        <f t="shared" si="192"/>
        <v>37065.249492167182</v>
      </c>
      <c r="L194" s="8">
        <f t="shared" si="192"/>
        <v>45460.173398300845</v>
      </c>
      <c r="M194" s="8">
        <f t="shared" si="192"/>
        <v>51409.886755109132</v>
      </c>
    </row>
    <row r="195" spans="1:13">
      <c r="A195" s="1" t="str">
        <f>'A3-999-92-16-7565-0-0'!A195</f>
        <v>191</v>
      </c>
      <c r="B195" s="4">
        <v>171</v>
      </c>
      <c r="C195" s="4"/>
      <c r="D195" s="4"/>
      <c r="E195" s="4"/>
      <c r="F195" s="4"/>
      <c r="G195" s="4"/>
      <c r="I195" s="8">
        <f t="shared" ref="I195:M195" si="193">SQRT(2*998*C195*100000)</f>
        <v>0</v>
      </c>
      <c r="J195" s="8">
        <f t="shared" si="193"/>
        <v>0</v>
      </c>
      <c r="K195" s="8">
        <f t="shared" si="193"/>
        <v>0</v>
      </c>
      <c r="L195" s="8">
        <f t="shared" si="193"/>
        <v>0</v>
      </c>
      <c r="M195" s="8">
        <f t="shared" si="193"/>
        <v>0</v>
      </c>
    </row>
    <row r="196" spans="1:13">
      <c r="A196" s="1" t="str">
        <f>'A3-999-92-16-7565-0-0'!A196</f>
        <v>192</v>
      </c>
      <c r="B196" s="4">
        <v>172</v>
      </c>
      <c r="C196" s="4"/>
      <c r="D196" s="4"/>
      <c r="E196" s="4"/>
      <c r="F196" s="4"/>
      <c r="G196" s="4"/>
      <c r="I196" s="8">
        <f t="shared" ref="I196:M196" si="194">SQRT(2*998*C196*100000)</f>
        <v>0</v>
      </c>
      <c r="J196" s="8">
        <f t="shared" si="194"/>
        <v>0</v>
      </c>
      <c r="K196" s="8">
        <f t="shared" si="194"/>
        <v>0</v>
      </c>
      <c r="L196" s="8">
        <f t="shared" si="194"/>
        <v>0</v>
      </c>
      <c r="M196" s="8">
        <f t="shared" si="194"/>
        <v>0</v>
      </c>
    </row>
    <row r="197" spans="1:13">
      <c r="A197" s="1" t="str">
        <f>'A3-999-92-16-7565-0-0'!A197</f>
        <v>193</v>
      </c>
      <c r="B197" s="4">
        <v>173</v>
      </c>
      <c r="C197" s="4"/>
      <c r="D197" s="4"/>
      <c r="E197" s="4"/>
      <c r="F197" s="4"/>
      <c r="G197" s="4"/>
      <c r="I197" s="8">
        <f t="shared" ref="I197:M197" si="195">SQRT(2*998*C197*100000)</f>
        <v>0</v>
      </c>
      <c r="J197" s="8">
        <f t="shared" si="195"/>
        <v>0</v>
      </c>
      <c r="K197" s="8">
        <f t="shared" si="195"/>
        <v>0</v>
      </c>
      <c r="L197" s="8">
        <f t="shared" si="195"/>
        <v>0</v>
      </c>
      <c r="M197" s="8">
        <f t="shared" si="195"/>
        <v>0</v>
      </c>
    </row>
    <row r="198" spans="1:13">
      <c r="A198" s="1" t="str">
        <f>'A3-999-92-16-7565-0-0'!A198</f>
        <v>194</v>
      </c>
      <c r="B198" s="4">
        <v>174</v>
      </c>
      <c r="C198" s="4"/>
      <c r="D198" s="4"/>
      <c r="E198" s="4"/>
      <c r="F198" s="4"/>
      <c r="G198" s="4"/>
      <c r="I198" s="8">
        <f t="shared" ref="I198:M198" si="196">SQRT(2*998*C198*100000)</f>
        <v>0</v>
      </c>
      <c r="J198" s="8">
        <f t="shared" si="196"/>
        <v>0</v>
      </c>
      <c r="K198" s="8">
        <f t="shared" si="196"/>
        <v>0</v>
      </c>
      <c r="L198" s="8">
        <f t="shared" si="196"/>
        <v>0</v>
      </c>
      <c r="M198" s="8">
        <f t="shared" si="196"/>
        <v>0</v>
      </c>
    </row>
    <row r="199" spans="1:13">
      <c r="A199" s="1" t="str">
        <f>'A3-999-92-16-7565-0-0'!A199</f>
        <v>195</v>
      </c>
      <c r="B199" s="4">
        <v>175</v>
      </c>
      <c r="C199" s="4"/>
      <c r="D199" s="4"/>
      <c r="E199" s="4"/>
      <c r="F199" s="4"/>
      <c r="G199" s="4"/>
      <c r="I199" s="8">
        <f t="shared" ref="I199:M199" si="197">SQRT(2*998*C199*100000)</f>
        <v>0</v>
      </c>
      <c r="J199" s="8">
        <f t="shared" si="197"/>
        <v>0</v>
      </c>
      <c r="K199" s="8">
        <f t="shared" si="197"/>
        <v>0</v>
      </c>
      <c r="L199" s="8">
        <f t="shared" si="197"/>
        <v>0</v>
      </c>
      <c r="M199" s="8">
        <f t="shared" si="197"/>
        <v>0</v>
      </c>
    </row>
    <row r="200" spans="1:13">
      <c r="A200" s="1" t="str">
        <f>'A3-999-92-16-7565-0-0'!A200</f>
        <v>196</v>
      </c>
      <c r="B200" s="4">
        <v>176</v>
      </c>
      <c r="C200" s="4"/>
      <c r="D200" s="4"/>
      <c r="E200" s="4"/>
      <c r="F200" s="4"/>
      <c r="G200" s="4"/>
      <c r="I200" s="8">
        <f t="shared" ref="I200:M200" si="198">SQRT(2*998*C200*100000)</f>
        <v>0</v>
      </c>
      <c r="J200" s="8">
        <f t="shared" si="198"/>
        <v>0</v>
      </c>
      <c r="K200" s="8">
        <f t="shared" si="198"/>
        <v>0</v>
      </c>
      <c r="L200" s="8">
        <f t="shared" si="198"/>
        <v>0</v>
      </c>
      <c r="M200" s="8">
        <f t="shared" si="198"/>
        <v>0</v>
      </c>
    </row>
    <row r="201" spans="1:13">
      <c r="A201" s="1" t="str">
        <f>'A3-999-92-16-7565-0-0'!A201</f>
        <v>197</v>
      </c>
      <c r="B201" s="4">
        <v>177</v>
      </c>
      <c r="C201" s="4"/>
      <c r="D201" s="4"/>
      <c r="E201" s="4"/>
      <c r="F201" s="4"/>
      <c r="G201" s="4"/>
      <c r="I201" s="8">
        <f t="shared" ref="I201:M201" si="199">SQRT(2*998*C201*100000)</f>
        <v>0</v>
      </c>
      <c r="J201" s="8">
        <f t="shared" si="199"/>
        <v>0</v>
      </c>
      <c r="K201" s="8">
        <f t="shared" si="199"/>
        <v>0</v>
      </c>
      <c r="L201" s="8">
        <f t="shared" si="199"/>
        <v>0</v>
      </c>
      <c r="M201" s="8">
        <f t="shared" si="199"/>
        <v>0</v>
      </c>
    </row>
    <row r="202" spans="1:13">
      <c r="A202" s="1" t="str">
        <f>'A3-999-92-16-7565-0-0'!A202</f>
        <v>198</v>
      </c>
      <c r="B202" s="4">
        <v>178</v>
      </c>
      <c r="C202" s="4"/>
      <c r="D202" s="4"/>
      <c r="E202" s="4"/>
      <c r="F202" s="4"/>
      <c r="G202" s="4"/>
      <c r="I202" s="8">
        <f t="shared" ref="I202:M202" si="200">SQRT(2*998*C202*100000)</f>
        <v>0</v>
      </c>
      <c r="J202" s="8">
        <f t="shared" si="200"/>
        <v>0</v>
      </c>
      <c r="K202" s="8">
        <f t="shared" si="200"/>
        <v>0</v>
      </c>
      <c r="L202" s="8">
        <f t="shared" si="200"/>
        <v>0</v>
      </c>
      <c r="M202" s="8">
        <f t="shared" si="200"/>
        <v>0</v>
      </c>
    </row>
    <row r="203" spans="1:13">
      <c r="A203" s="1" t="str">
        <f>'A3-999-92-16-7565-0-0'!A203</f>
        <v>199</v>
      </c>
      <c r="B203" s="4">
        <v>179</v>
      </c>
      <c r="C203" s="4"/>
      <c r="D203" s="4"/>
      <c r="E203" s="4"/>
      <c r="F203" s="4"/>
      <c r="G203" s="4"/>
      <c r="I203" s="8">
        <f t="shared" ref="I203:M203" si="201">SQRT(2*998*C203*100000)</f>
        <v>0</v>
      </c>
      <c r="J203" s="8">
        <f t="shared" si="201"/>
        <v>0</v>
      </c>
      <c r="K203" s="8">
        <f t="shared" si="201"/>
        <v>0</v>
      </c>
      <c r="L203" s="8">
        <f t="shared" si="201"/>
        <v>0</v>
      </c>
      <c r="M203" s="8">
        <f t="shared" si="201"/>
        <v>0</v>
      </c>
    </row>
    <row r="204" spans="1:13">
      <c r="A204" s="1" t="str">
        <f>'A3-999-92-16-7565-0-0'!A204</f>
        <v>200</v>
      </c>
      <c r="B204" s="4">
        <v>180</v>
      </c>
      <c r="C204" s="4"/>
      <c r="D204" s="4"/>
      <c r="E204" s="4"/>
      <c r="F204" s="4"/>
      <c r="G204" s="4"/>
      <c r="I204" s="8">
        <f t="shared" ref="I204:M204" si="202">SQRT(2*998*C204*100000)</f>
        <v>0</v>
      </c>
      <c r="J204" s="8">
        <f t="shared" si="202"/>
        <v>0</v>
      </c>
      <c r="K204" s="8">
        <f t="shared" si="202"/>
        <v>0</v>
      </c>
      <c r="L204" s="8">
        <f t="shared" si="202"/>
        <v>0</v>
      </c>
      <c r="M204" s="8">
        <f t="shared" si="202"/>
        <v>0</v>
      </c>
    </row>
    <row r="205" spans="1:13">
      <c r="A205" s="1" t="str">
        <f>'A3-999-92-16-7565-0-0'!A205</f>
        <v>201</v>
      </c>
      <c r="B205" s="4">
        <v>181</v>
      </c>
      <c r="I205" s="8">
        <f t="shared" ref="I205:M205" si="203">SQRT(2*998*C205*100000)</f>
        <v>0</v>
      </c>
      <c r="J205" s="8">
        <f t="shared" si="203"/>
        <v>0</v>
      </c>
      <c r="K205" s="8">
        <f t="shared" si="203"/>
        <v>0</v>
      </c>
      <c r="L205" s="8">
        <f t="shared" si="203"/>
        <v>0</v>
      </c>
      <c r="M205" s="8">
        <f t="shared" si="203"/>
        <v>0</v>
      </c>
    </row>
    <row r="206" spans="1:13">
      <c r="A206" s="1" t="str">
        <f>'A3-999-92-16-7565-0-0'!A206</f>
        <v>202</v>
      </c>
      <c r="B206" s="4">
        <v>182</v>
      </c>
      <c r="I206" s="8">
        <f t="shared" ref="I206:M206" si="204">SQRT(2*998*C206*100000)</f>
        <v>0</v>
      </c>
      <c r="J206" s="8">
        <f t="shared" si="204"/>
        <v>0</v>
      </c>
      <c r="K206" s="8">
        <f t="shared" si="204"/>
        <v>0</v>
      </c>
      <c r="L206" s="8">
        <f t="shared" si="204"/>
        <v>0</v>
      </c>
      <c r="M206" s="8">
        <f t="shared" si="204"/>
        <v>0</v>
      </c>
    </row>
    <row r="207" spans="1:13">
      <c r="A207" s="1" t="str">
        <f>'A3-999-92-16-7565-0-0'!A207</f>
        <v>203</v>
      </c>
      <c r="B207" s="4">
        <v>183</v>
      </c>
      <c r="I207" s="8">
        <f t="shared" ref="I207:M207" si="205">SQRT(2*998*C207*100000)</f>
        <v>0</v>
      </c>
      <c r="J207" s="8">
        <f t="shared" si="205"/>
        <v>0</v>
      </c>
      <c r="K207" s="8">
        <f t="shared" si="205"/>
        <v>0</v>
      </c>
      <c r="L207" s="8">
        <f t="shared" si="205"/>
        <v>0</v>
      </c>
      <c r="M207" s="8">
        <f t="shared" si="205"/>
        <v>0</v>
      </c>
    </row>
    <row r="208" spans="1:13">
      <c r="A208" s="1" t="str">
        <f>'A3-999-92-16-7565-0-0'!A208</f>
        <v>204</v>
      </c>
      <c r="B208" s="4">
        <v>184</v>
      </c>
      <c r="I208" s="8">
        <f t="shared" ref="I208:M208" si="206">SQRT(2*998*C208*100000)</f>
        <v>0</v>
      </c>
      <c r="J208" s="8">
        <f t="shared" si="206"/>
        <v>0</v>
      </c>
      <c r="K208" s="8">
        <f t="shared" si="206"/>
        <v>0</v>
      </c>
      <c r="L208" s="8">
        <f t="shared" si="206"/>
        <v>0</v>
      </c>
      <c r="M208" s="8">
        <f t="shared" si="206"/>
        <v>0</v>
      </c>
    </row>
    <row r="209" spans="1:13">
      <c r="A209" s="1" t="str">
        <f>'A3-999-92-16-7565-0-0'!A209</f>
        <v>205</v>
      </c>
      <c r="B209" s="4">
        <v>185</v>
      </c>
      <c r="I209" s="8">
        <f t="shared" ref="I209:M209" si="207">SQRT(2*998*C209*100000)</f>
        <v>0</v>
      </c>
      <c r="J209" s="8">
        <f t="shared" si="207"/>
        <v>0</v>
      </c>
      <c r="K209" s="8">
        <f t="shared" si="207"/>
        <v>0</v>
      </c>
      <c r="L209" s="8">
        <f t="shared" si="207"/>
        <v>0</v>
      </c>
      <c r="M209" s="8">
        <f t="shared" si="207"/>
        <v>0</v>
      </c>
    </row>
    <row r="210" spans="1:13">
      <c r="A210" s="1" t="str">
        <f>'A3-999-92-16-7565-0-0'!A210</f>
        <v>206</v>
      </c>
      <c r="B210" s="4">
        <v>186</v>
      </c>
      <c r="I210" s="8">
        <f t="shared" ref="I210:M210" si="208">SQRT(2*998*C210*100000)</f>
        <v>0</v>
      </c>
      <c r="J210" s="8">
        <f t="shared" si="208"/>
        <v>0</v>
      </c>
      <c r="K210" s="8">
        <f t="shared" si="208"/>
        <v>0</v>
      </c>
      <c r="L210" s="8">
        <f t="shared" si="208"/>
        <v>0</v>
      </c>
      <c r="M210" s="8">
        <f t="shared" si="208"/>
        <v>0</v>
      </c>
    </row>
    <row r="211" spans="1:13">
      <c r="A211" s="1" t="str">
        <f>'A3-999-92-16-7565-0-0'!A211</f>
        <v>207</v>
      </c>
      <c r="B211" s="4">
        <v>187</v>
      </c>
      <c r="I211" s="8">
        <f t="shared" ref="I211:M211" si="209">SQRT(2*998*C211*100000)</f>
        <v>0</v>
      </c>
      <c r="J211" s="8">
        <f t="shared" si="209"/>
        <v>0</v>
      </c>
      <c r="K211" s="8">
        <f t="shared" si="209"/>
        <v>0</v>
      </c>
      <c r="L211" s="8">
        <f t="shared" si="209"/>
        <v>0</v>
      </c>
      <c r="M211" s="8">
        <f t="shared" si="209"/>
        <v>0</v>
      </c>
    </row>
    <row r="212" spans="1:13">
      <c r="A212" s="1" t="str">
        <f>'A3-999-92-16-7565-0-0'!A212</f>
        <v>208</v>
      </c>
      <c r="B212" s="4">
        <v>188</v>
      </c>
      <c r="I212" s="8">
        <f t="shared" ref="I212:M212" si="210">SQRT(2*998*C212*100000)</f>
        <v>0</v>
      </c>
      <c r="J212" s="8">
        <f t="shared" si="210"/>
        <v>0</v>
      </c>
      <c r="K212" s="8">
        <f t="shared" si="210"/>
        <v>0</v>
      </c>
      <c r="L212" s="8">
        <f t="shared" si="210"/>
        <v>0</v>
      </c>
      <c r="M212" s="8">
        <f t="shared" si="210"/>
        <v>0</v>
      </c>
    </row>
    <row r="213" spans="1:13">
      <c r="A213" s="1" t="str">
        <f>'A3-999-92-16-7565-0-0'!A213</f>
        <v>209</v>
      </c>
      <c r="B213" s="4">
        <v>189</v>
      </c>
      <c r="I213" s="8">
        <f t="shared" ref="I213:M213" si="211">SQRT(2*998*C213*100000)</f>
        <v>0</v>
      </c>
      <c r="J213" s="8">
        <f t="shared" si="211"/>
        <v>0</v>
      </c>
      <c r="K213" s="8">
        <f t="shared" si="211"/>
        <v>0</v>
      </c>
      <c r="L213" s="8">
        <f t="shared" si="211"/>
        <v>0</v>
      </c>
      <c r="M213" s="8">
        <f t="shared" si="211"/>
        <v>0</v>
      </c>
    </row>
    <row r="214" spans="1:13">
      <c r="A214" s="1" t="str">
        <f>'A3-999-92-16-7565-0-0'!A214</f>
        <v>210</v>
      </c>
      <c r="B214" s="4">
        <v>190</v>
      </c>
      <c r="I214" s="8">
        <f t="shared" ref="I214:M214" si="212">SQRT(2*998*C214*100000)</f>
        <v>0</v>
      </c>
      <c r="J214" s="8">
        <f t="shared" si="212"/>
        <v>0</v>
      </c>
      <c r="K214" s="8">
        <f t="shared" si="212"/>
        <v>0</v>
      </c>
      <c r="L214" s="8">
        <f t="shared" si="212"/>
        <v>0</v>
      </c>
      <c r="M214" s="8">
        <f t="shared" si="212"/>
        <v>0</v>
      </c>
    </row>
    <row r="215" spans="1:13">
      <c r="A215" s="1" t="str">
        <f>'A3-999-92-16-7565-0-0'!A215</f>
        <v>211</v>
      </c>
      <c r="B215" s="4">
        <v>191</v>
      </c>
      <c r="I215" s="8">
        <f t="shared" ref="I215:M215" si="213">SQRT(2*998*C215*100000)</f>
        <v>0</v>
      </c>
      <c r="J215" s="8">
        <f t="shared" si="213"/>
        <v>0</v>
      </c>
      <c r="K215" s="8">
        <f t="shared" si="213"/>
        <v>0</v>
      </c>
      <c r="L215" s="8">
        <f t="shared" si="213"/>
        <v>0</v>
      </c>
      <c r="M215" s="8">
        <f t="shared" si="213"/>
        <v>0</v>
      </c>
    </row>
    <row r="216" spans="1:13">
      <c r="A216" s="1" t="str">
        <f>'A3-999-92-16-7565-0-0'!A216</f>
        <v>212</v>
      </c>
      <c r="B216" s="4">
        <v>192</v>
      </c>
      <c r="I216" s="8">
        <f t="shared" ref="I216:M216" si="214">SQRT(2*998*C216*100000)</f>
        <v>0</v>
      </c>
      <c r="J216" s="8">
        <f t="shared" si="214"/>
        <v>0</v>
      </c>
      <c r="K216" s="8">
        <f t="shared" si="214"/>
        <v>0</v>
      </c>
      <c r="L216" s="8">
        <f t="shared" si="214"/>
        <v>0</v>
      </c>
      <c r="M216" s="8">
        <f t="shared" si="214"/>
        <v>0</v>
      </c>
    </row>
    <row r="217" spans="1:13">
      <c r="A217" s="1" t="str">
        <f>'A3-999-92-16-7565-0-0'!A217</f>
        <v>213</v>
      </c>
      <c r="B217" s="4">
        <v>193</v>
      </c>
      <c r="I217" s="8">
        <f t="shared" ref="I217:M217" si="215">SQRT(2*998*C217*100000)</f>
        <v>0</v>
      </c>
      <c r="J217" s="8">
        <f t="shared" si="215"/>
        <v>0</v>
      </c>
      <c r="K217" s="8">
        <f t="shared" si="215"/>
        <v>0</v>
      </c>
      <c r="L217" s="8">
        <f t="shared" si="215"/>
        <v>0</v>
      </c>
      <c r="M217" s="8">
        <f t="shared" si="215"/>
        <v>0</v>
      </c>
    </row>
    <row r="218" spans="1:13">
      <c r="A218" s="1" t="str">
        <f>'A3-999-92-16-7565-0-0'!A218</f>
        <v>214</v>
      </c>
      <c r="B218" s="4">
        <v>194</v>
      </c>
      <c r="I218" s="8">
        <f t="shared" ref="I218:M218" si="216">SQRT(2*998*C218*100000)</f>
        <v>0</v>
      </c>
      <c r="J218" s="8">
        <f t="shared" si="216"/>
        <v>0</v>
      </c>
      <c r="K218" s="8">
        <f t="shared" si="216"/>
        <v>0</v>
      </c>
      <c r="L218" s="8">
        <f t="shared" si="216"/>
        <v>0</v>
      </c>
      <c r="M218" s="8">
        <f t="shared" si="216"/>
        <v>0</v>
      </c>
    </row>
    <row r="219" spans="1:13">
      <c r="A219" s="1" t="str">
        <f>'A3-999-92-16-7565-0-0'!A219</f>
        <v>215</v>
      </c>
      <c r="B219" s="4">
        <v>195</v>
      </c>
      <c r="I219" s="8">
        <f t="shared" ref="I219:M219" si="217">SQRT(2*998*C219*100000)</f>
        <v>0</v>
      </c>
      <c r="J219" s="8">
        <f t="shared" si="217"/>
        <v>0</v>
      </c>
      <c r="K219" s="8">
        <f t="shared" si="217"/>
        <v>0</v>
      </c>
      <c r="L219" s="8">
        <f t="shared" si="217"/>
        <v>0</v>
      </c>
      <c r="M219" s="8">
        <f t="shared" si="217"/>
        <v>0</v>
      </c>
    </row>
    <row r="220" spans="1:13">
      <c r="A220" s="1" t="str">
        <f>'A3-999-92-16-7565-0-0'!A220</f>
        <v>216</v>
      </c>
      <c r="B220" s="4">
        <v>196</v>
      </c>
      <c r="I220" s="8">
        <f t="shared" ref="I220:M220" si="218">SQRT(2*998*C220*100000)</f>
        <v>0</v>
      </c>
      <c r="J220" s="8">
        <f t="shared" si="218"/>
        <v>0</v>
      </c>
      <c r="K220" s="8">
        <f t="shared" si="218"/>
        <v>0</v>
      </c>
      <c r="L220" s="8">
        <f t="shared" si="218"/>
        <v>0</v>
      </c>
      <c r="M220" s="8">
        <f t="shared" si="218"/>
        <v>0</v>
      </c>
    </row>
    <row r="221" spans="1:13">
      <c r="A221" s="1" t="str">
        <f>'A3-999-92-16-7565-0-0'!A221</f>
        <v>217</v>
      </c>
      <c r="B221" s="4">
        <v>197</v>
      </c>
      <c r="I221" s="8">
        <f t="shared" ref="I221:M221" si="219">SQRT(2*998*C221*100000)</f>
        <v>0</v>
      </c>
      <c r="J221" s="8">
        <f t="shared" si="219"/>
        <v>0</v>
      </c>
      <c r="K221" s="8">
        <f t="shared" si="219"/>
        <v>0</v>
      </c>
      <c r="L221" s="8">
        <f t="shared" si="219"/>
        <v>0</v>
      </c>
      <c r="M221" s="8">
        <f t="shared" si="219"/>
        <v>0</v>
      </c>
    </row>
    <row r="222" spans="1:13">
      <c r="A222" s="1" t="str">
        <f>'A3-999-92-16-7565-0-0'!A222</f>
        <v>218</v>
      </c>
      <c r="B222" s="4">
        <v>198</v>
      </c>
      <c r="I222" s="8">
        <f t="shared" ref="I222:M222" si="220">SQRT(2*998*C222*100000)</f>
        <v>0</v>
      </c>
      <c r="J222" s="8">
        <f t="shared" si="220"/>
        <v>0</v>
      </c>
      <c r="K222" s="8">
        <f t="shared" si="220"/>
        <v>0</v>
      </c>
      <c r="L222" s="8">
        <f t="shared" si="220"/>
        <v>0</v>
      </c>
      <c r="M222" s="8">
        <f t="shared" si="220"/>
        <v>0</v>
      </c>
    </row>
    <row r="223" spans="1:13">
      <c r="A223" s="1" t="str">
        <f>'A3-999-92-16-7565-0-0'!A223</f>
        <v>219</v>
      </c>
      <c r="B223" s="4">
        <v>199</v>
      </c>
      <c r="I223" s="8">
        <f t="shared" ref="I223:M223" si="221">SQRT(2*998*C223*100000)</f>
        <v>0</v>
      </c>
      <c r="J223" s="8">
        <f t="shared" si="221"/>
        <v>0</v>
      </c>
      <c r="K223" s="8">
        <f t="shared" si="221"/>
        <v>0</v>
      </c>
      <c r="L223" s="8">
        <f t="shared" si="221"/>
        <v>0</v>
      </c>
      <c r="M223" s="8">
        <f t="shared" si="221"/>
        <v>0</v>
      </c>
    </row>
    <row r="224" spans="1:13">
      <c r="A224" s="1" t="str">
        <f>'A3-999-92-16-7565-0-0'!A224</f>
        <v>220</v>
      </c>
      <c r="B224" s="4">
        <v>200</v>
      </c>
      <c r="I224" s="8">
        <f t="shared" ref="I224:M224" si="222">SQRT(2*998*C224*100000)</f>
        <v>0</v>
      </c>
      <c r="J224" s="8">
        <f t="shared" si="222"/>
        <v>0</v>
      </c>
      <c r="K224" s="8">
        <f t="shared" si="222"/>
        <v>0</v>
      </c>
      <c r="L224" s="8">
        <f t="shared" si="222"/>
        <v>0</v>
      </c>
      <c r="M224" s="8">
        <f t="shared" si="222"/>
        <v>0</v>
      </c>
    </row>
    <row r="225" spans="1:1">
      <c r="A225" s="15"/>
    </row>
    <row r="226" spans="1:1">
      <c r="A226" s="15"/>
    </row>
    <row r="227" spans="1:1">
      <c r="A227" s="15"/>
    </row>
    <row r="228" spans="1:1">
      <c r="A228" s="15"/>
    </row>
    <row r="229" spans="1:1">
      <c r="A229" s="15"/>
    </row>
    <row r="230" spans="1:1">
      <c r="A230" s="15"/>
    </row>
    <row r="231" spans="1:1">
      <c r="A231" s="15"/>
    </row>
    <row r="232" spans="1:1">
      <c r="A232" s="15"/>
    </row>
    <row r="233" spans="1:1">
      <c r="A233" s="15"/>
    </row>
    <row r="234" spans="1:1">
      <c r="A234" s="15"/>
    </row>
    <row r="235" spans="1:1">
      <c r="A235" s="15"/>
    </row>
    <row r="236" spans="1:1">
      <c r="A236" s="15"/>
    </row>
    <row r="237" spans="1:1">
      <c r="A237" s="15"/>
    </row>
    <row r="238" spans="1:1">
      <c r="A238" s="15"/>
    </row>
    <row r="239" spans="1:1">
      <c r="A239" s="15"/>
    </row>
    <row r="240" spans="1:1">
      <c r="A240" s="15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</sheetData>
  <mergeCells count="2">
    <mergeCell ref="C1:G1"/>
    <mergeCell ref="I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3.7109375" customWidth="1"/>
    <col min="2" max="2" width="4.85546875" customWidth="1"/>
    <col min="9" max="9" width="15.42578125" customWidth="1"/>
    <col min="10" max="10" width="11.28515625" customWidth="1"/>
  </cols>
  <sheetData>
    <row r="1" spans="1:12">
      <c r="A1" s="1" t="s">
        <v>0</v>
      </c>
      <c r="B1" s="2" t="s">
        <v>1</v>
      </c>
      <c r="C1" s="60" t="s">
        <v>341</v>
      </c>
      <c r="D1" s="61"/>
      <c r="E1" s="61"/>
      <c r="F1" s="61"/>
      <c r="G1" s="61"/>
      <c r="I1" s="4" t="s">
        <v>348</v>
      </c>
      <c r="J1" s="4" t="s">
        <v>343</v>
      </c>
      <c r="K1" s="4" t="s">
        <v>344</v>
      </c>
      <c r="L1" s="4" t="s">
        <v>345</v>
      </c>
    </row>
    <row r="2" spans="1:12">
      <c r="A2" s="1" t="str">
        <f>'A3-999-92-16-7565-0-0'!A2</f>
        <v>001</v>
      </c>
      <c r="B2" s="4"/>
      <c r="C2" s="4">
        <v>28.515999999999998</v>
      </c>
      <c r="D2" s="4">
        <v>39.07</v>
      </c>
      <c r="E2" s="4">
        <v>48.609000000000002</v>
      </c>
      <c r="F2" s="4">
        <v>58.813000000000002</v>
      </c>
      <c r="G2" s="4">
        <v>68.867000000000004</v>
      </c>
      <c r="I2" s="28">
        <f>IFERROR(0.001*SUMPRODUCT(C2:G2,DeltaP_agua_LHP_comb!I2:M2)/SUMSQ(DeltaP_agua_LHP_comb!I2:M2),"ND")</f>
        <v>1.3886047507177241E-6</v>
      </c>
      <c r="J2" s="27">
        <f>IFERROR(SUMPRODUCT(0.001*C2:G2-I2*DeltaP_agua_LHP_comb!I2:M2,0.001*C2:G2-I2*DeltaP_agua_LHP_comb!I2:M2),"ND")</f>
        <v>6.130180222736765E-8</v>
      </c>
      <c r="K2" s="25">
        <f>I2/'Dados teoricos e resumo geral'!$I$2-1</f>
        <v>-0.10180805257585768</v>
      </c>
      <c r="L2" s="25">
        <f t="shared" ref="L2:L221" si="0">1/(1+K2)^2 - 1</f>
        <v>0.23954325275789001</v>
      </c>
    </row>
    <row r="3" spans="1:12">
      <c r="A3" s="1" t="str">
        <f>'A3-999-92-16-7565-0-0'!A3</f>
        <v>002</v>
      </c>
      <c r="B3" s="4"/>
      <c r="C3" s="4">
        <v>28.5</v>
      </c>
      <c r="D3" s="4">
        <v>38.304000000000002</v>
      </c>
      <c r="E3" s="4">
        <v>48.825000000000003</v>
      </c>
      <c r="F3" s="4">
        <v>58.146999999999998</v>
      </c>
      <c r="G3" s="4">
        <v>68.433999999999997</v>
      </c>
      <c r="I3" s="28">
        <f>IFERROR(0.001*SUMPRODUCT(C3:G3,DeltaP_agua_LHP_comb!I3:M3)/SUMSQ(DeltaP_agua_LHP_comb!I3:M3),"ND")</f>
        <v>1.2409250957415055E-6</v>
      </c>
      <c r="J3" s="27">
        <f>IFERROR(SUMPRODUCT(0.001*C3:G3-I3*DeltaP_agua_LHP_comb!I3:M3,0.001*C3:G3-I3*DeltaP_agua_LHP_comb!I3:M3),"ND")</f>
        <v>6.307552837828908E-7</v>
      </c>
      <c r="K3" s="25">
        <f>I3/'Dados teoricos e resumo geral'!$I$2-1</f>
        <v>-0.19733176213356707</v>
      </c>
      <c r="L3" s="25">
        <f t="shared" si="0"/>
        <v>0.55212910963268924</v>
      </c>
    </row>
    <row r="4" spans="1:12">
      <c r="A4" s="1" t="str">
        <f>'A3-999-92-16-7565-0-0'!A4</f>
        <v>003</v>
      </c>
      <c r="B4" s="4"/>
      <c r="C4" s="4">
        <v>28.765999999999998</v>
      </c>
      <c r="D4" s="4">
        <v>37.854999999999997</v>
      </c>
      <c r="E4" s="4">
        <v>48.259</v>
      </c>
      <c r="F4" s="4">
        <v>58.046999999999997</v>
      </c>
      <c r="G4" s="4">
        <v>68.518000000000001</v>
      </c>
      <c r="I4" s="28">
        <f>IFERROR(0.001*SUMPRODUCT(C4:G4,DeltaP_agua_LHP_comb!I4:M4)/SUMSQ(DeltaP_agua_LHP_comb!I4:M4),"ND")</f>
        <v>1.1677456424552334E-6</v>
      </c>
      <c r="J4" s="27">
        <f>IFERROR(SUMPRODUCT(0.001*C4:G4-I4*DeltaP_agua_LHP_comb!I4:M4,0.001*C4:G4-I4*DeltaP_agua_LHP_comb!I4:M4),"ND")</f>
        <v>1.8496174571713646E-7</v>
      </c>
      <c r="K4" s="25">
        <f>I4/'Dados teoricos e resumo geral'!$I$2-1</f>
        <v>-0.24466646671718406</v>
      </c>
      <c r="L4" s="25">
        <f t="shared" si="0"/>
        <v>0.75276006008816609</v>
      </c>
    </row>
    <row r="5" spans="1:12">
      <c r="A5" s="1" t="str">
        <f>'A3-999-92-16-7565-0-0'!A5</f>
        <v>004</v>
      </c>
      <c r="B5" s="4"/>
      <c r="C5" s="4">
        <v>28.067</v>
      </c>
      <c r="D5" s="4">
        <v>37.389000000000003</v>
      </c>
      <c r="E5" s="4">
        <v>48.442</v>
      </c>
      <c r="F5" s="4">
        <v>58.646000000000001</v>
      </c>
      <c r="G5" s="4">
        <v>68.117999999999995</v>
      </c>
      <c r="I5" s="28">
        <f>IFERROR(0.001*SUMPRODUCT(C5:G5,DeltaP_agua_LHP_comb!I5:M5)/SUMSQ(DeltaP_agua_LHP_comb!I5:M5),"ND")</f>
        <v>1.1997201863727344E-6</v>
      </c>
      <c r="J5" s="27">
        <f>IFERROR(SUMPRODUCT(0.001*C5:G5-I5*DeltaP_agua_LHP_comb!I5:M5,0.001*C5:G5-I5*DeltaP_agua_LHP_comb!I5:M5),"ND")</f>
        <v>5.6843814828416572E-7</v>
      </c>
      <c r="K5" s="25">
        <f>I5/'Dados teoricos e resumo geral'!$I$2-1</f>
        <v>-0.22398435551569573</v>
      </c>
      <c r="L5" s="25">
        <f t="shared" si="0"/>
        <v>0.6605771076619773</v>
      </c>
    </row>
    <row r="6" spans="1:12">
      <c r="A6" s="1" t="str">
        <f>'A3-999-92-16-7565-0-0'!A6</f>
        <v>005</v>
      </c>
      <c r="B6" s="4"/>
      <c r="I6" s="28" t="str">
        <f>IFERROR(0.001*SUMPRODUCT(C6:G6,DeltaP_agua_LHP_comb!I6:M6)/SUMSQ(DeltaP_agua_LHP_comb!I6:M6),"ND")</f>
        <v>ND</v>
      </c>
      <c r="J6" s="27" t="str">
        <f>IFERROR(SUMPRODUCT(0.001*C6:G6-I6*DeltaP_agua_LHP_comb!I6:M6,0.001*C6:G6-I6*DeltaP_agua_LHP_comb!I6:M6),"ND")</f>
        <v>ND</v>
      </c>
      <c r="K6" s="25" t="e">
        <f>I6/'Dados teoricos e resumo geral'!$I$2-1</f>
        <v>#VALUE!</v>
      </c>
      <c r="L6" s="25" t="e">
        <f t="shared" si="0"/>
        <v>#VALUE!</v>
      </c>
    </row>
    <row r="7" spans="1:12">
      <c r="A7" s="1" t="str">
        <f>'A3-999-92-16-7565-0-0'!A7</f>
        <v>006</v>
      </c>
      <c r="B7" s="4"/>
      <c r="C7" s="4">
        <v>28.5</v>
      </c>
      <c r="D7" s="4">
        <v>38.088000000000001</v>
      </c>
      <c r="E7" s="4">
        <v>47.71</v>
      </c>
      <c r="F7" s="4">
        <v>58.097000000000001</v>
      </c>
      <c r="G7" s="4">
        <v>68.117999999999995</v>
      </c>
      <c r="I7" s="28">
        <f>IFERROR(0.001*SUMPRODUCT(C7:G7,DeltaP_agua_LHP_comb!I7:M7)/SUMSQ(DeltaP_agua_LHP_comb!I7:M7),"ND")</f>
        <v>1.2820461323611543E-6</v>
      </c>
      <c r="J7" s="27">
        <f>IFERROR(SUMPRODUCT(0.001*C7:G7-I7*DeltaP_agua_LHP_comb!I7:M7,0.001*C7:G7-I7*DeltaP_agua_LHP_comb!I7:M7),"ND")</f>
        <v>2.2021287323247301E-7</v>
      </c>
      <c r="K7" s="25">
        <f>I7/'Dados teoricos e resumo geral'!$I$2-1</f>
        <v>-0.17073342020623916</v>
      </c>
      <c r="L7" s="25">
        <f t="shared" si="0"/>
        <v>0.45415825638102891</v>
      </c>
    </row>
    <row r="8" spans="1:12">
      <c r="A8" s="1" t="str">
        <f>'A3-999-92-16-7565-0-0'!A8</f>
        <v>007</v>
      </c>
      <c r="B8" s="4"/>
      <c r="C8" s="4">
        <v>68.417789005334001</v>
      </c>
      <c r="D8" s="4">
        <v>58.546433221706103</v>
      </c>
      <c r="E8" s="4">
        <v>49.1744790587721</v>
      </c>
      <c r="F8" s="4">
        <v>48.974723159238003</v>
      </c>
      <c r="G8" s="4">
        <v>38.504099677008</v>
      </c>
      <c r="I8" s="28">
        <f>IFERROR(0.001*SUMPRODUCT(C8:G8,DeltaP_agua_LHP_comb!I8:M8)/SUMSQ(DeltaP_agua_LHP_comb!I8:M8),"ND")</f>
        <v>1.0988793570286208E-6</v>
      </c>
      <c r="J8" s="27">
        <f>IFERROR(SUMPRODUCT(0.001*C8:G8-I8*DeltaP_agua_LHP_comb!I8:M8,0.001*C8:G8-I8*DeltaP_agua_LHP_comb!I8:M8),"ND")</f>
        <v>2.285983800981655E-7</v>
      </c>
      <c r="K8" s="25">
        <f>I8/'Dados teoricos e resumo geral'!$I$2-1</f>
        <v>-0.28921128264642904</v>
      </c>
      <c r="L8" s="25">
        <f t="shared" si="0"/>
        <v>0.97933338145861737</v>
      </c>
    </row>
    <row r="9" spans="1:12">
      <c r="A9" s="1" t="str">
        <f>'A3-999-92-16-7565-0-0'!A9</f>
        <v>008</v>
      </c>
      <c r="B9" s="4"/>
      <c r="C9" s="4">
        <v>69.017056703936007</v>
      </c>
      <c r="D9" s="4">
        <v>58.762833467558004</v>
      </c>
      <c r="E9" s="4">
        <v>48.275565639010097</v>
      </c>
      <c r="F9" s="4">
        <v>38.004698056313998</v>
      </c>
      <c r="G9" s="4">
        <v>28.69934502237</v>
      </c>
      <c r="I9" s="28">
        <f>IFERROR(0.001*SUMPRODUCT(C9:G9,DeltaP_agua_LHP_comb!I9:M9)/SUMSQ(DeltaP_agua_LHP_comb!I9:M9),"ND")</f>
        <v>1.1391912197694986E-6</v>
      </c>
      <c r="J9" s="27">
        <f>IFERROR(SUMPRODUCT(0.001*C9:G9-I9*DeltaP_agua_LHP_comb!I9:M9,0.001*C9:G9-I9*DeltaP_agua_LHP_comb!I9:M9),"ND")</f>
        <v>9.4528207736936102E-8</v>
      </c>
      <c r="K9" s="25">
        <f>I9/'Dados teoricos e resumo geral'!$I$2-1</f>
        <v>-0.26313633908829337</v>
      </c>
      <c r="L9" s="25">
        <f t="shared" si="0"/>
        <v>0.8417289768908065</v>
      </c>
    </row>
    <row r="10" spans="1:12">
      <c r="A10" s="1" t="str">
        <f>'A3-999-92-16-7565-0-0'!A10</f>
        <v>009</v>
      </c>
      <c r="B10" s="4"/>
      <c r="C10" s="4">
        <v>68.883878189673993</v>
      </c>
      <c r="D10" s="4">
        <v>57.897232484150003</v>
      </c>
      <c r="E10" s="4">
        <v>48.475321538544001</v>
      </c>
      <c r="F10" s="4">
        <v>37.838254593134103</v>
      </c>
      <c r="G10" s="4">
        <v>28.016831848460001</v>
      </c>
      <c r="I10" s="28">
        <f>IFERROR(0.001*SUMPRODUCT(C10:G10,DeltaP_agua_LHP_comb!I10:M10)/SUMSQ(DeltaP_agua_LHP_comb!I10:M10),"ND")</f>
        <v>1.3132376663970982E-6</v>
      </c>
      <c r="J10" s="27">
        <f>IFERROR(SUMPRODUCT(0.001*C10:G10-I10*DeltaP_agua_LHP_comb!I10:M10,0.001*C10:G10-I10*DeltaP_agua_LHP_comb!I10:M10),"ND")</f>
        <v>7.797583695775744E-7</v>
      </c>
      <c r="K10" s="25">
        <f>I10/'Dados teoricos e resumo geral'!$I$2-1</f>
        <v>-0.15055778370174766</v>
      </c>
      <c r="L10" s="25">
        <f t="shared" si="0"/>
        <v>0.38590134979853219</v>
      </c>
    </row>
    <row r="11" spans="1:12">
      <c r="A11" s="1" t="str">
        <f>'A3-999-92-16-7565-0-0'!A11</f>
        <v>010</v>
      </c>
      <c r="B11" s="4"/>
      <c r="C11" s="4">
        <v>68.550967519596</v>
      </c>
      <c r="D11" s="4">
        <v>58.762833467558004</v>
      </c>
      <c r="E11" s="4">
        <v>48.325522421682003</v>
      </c>
      <c r="F11" s="4">
        <v>38.504099677008</v>
      </c>
      <c r="G11" s="4">
        <v>28.499589122835999</v>
      </c>
      <c r="I11" s="28">
        <f>IFERROR(0.001*SUMPRODUCT(C11:G11,DeltaP_agua_LHP_comb!I11:M11)/SUMSQ(DeltaP_agua_LHP_comb!I11:M11),"ND")</f>
        <v>1.1773359356012955E-6</v>
      </c>
      <c r="J11" s="27">
        <f>IFERROR(SUMPRODUCT(0.001*C11:G11-I11*DeltaP_agua_LHP_comb!I11:M11,0.001*C11:G11-I11*DeltaP_agua_LHP_comb!I11:M11),"ND")</f>
        <v>2.3015491931733026E-7</v>
      </c>
      <c r="K11" s="25">
        <f>I11/'Dados teoricos e resumo geral'!$I$2-1</f>
        <v>-0.2384631723148154</v>
      </c>
      <c r="L11" s="25">
        <f t="shared" si="0"/>
        <v>0.72432124445599011</v>
      </c>
    </row>
    <row r="12" spans="1:12">
      <c r="A12" s="1" t="str">
        <f>'A3-999-92-16-7565-0-0'!A12</f>
        <v>011</v>
      </c>
      <c r="B12" s="4"/>
      <c r="C12" s="4">
        <v>68.650833597504004</v>
      </c>
      <c r="D12" s="4">
        <v>58.5297888753881</v>
      </c>
      <c r="E12" s="4">
        <v>48.059165393157997</v>
      </c>
      <c r="F12" s="4">
        <v>38.587345152315997</v>
      </c>
      <c r="G12" s="4">
        <v>28.4663004302</v>
      </c>
      <c r="I12" s="28">
        <f>IFERROR(0.001*SUMPRODUCT(C12:G12,DeltaP_agua_LHP_comb!I12:M12)/SUMSQ(DeltaP_agua_LHP_comb!I12:M12),"ND")</f>
        <v>1.2411281207161407E-6</v>
      </c>
      <c r="J12" s="27">
        <f>IFERROR(SUMPRODUCT(0.001*C12:G12-I12*DeltaP_agua_LHP_comb!I12:M12,0.001*C12:G12-I12*DeltaP_agua_LHP_comb!I12:M12),"ND")</f>
        <v>1.0117907069167842E-6</v>
      </c>
      <c r="K12" s="25">
        <f>I12/'Dados teoricos e resumo geral'!$I$2-1</f>
        <v>-0.19720043938153908</v>
      </c>
      <c r="L12" s="25">
        <f t="shared" si="0"/>
        <v>0.55162135351315089</v>
      </c>
    </row>
    <row r="13" spans="1:12">
      <c r="A13" s="1" t="str">
        <f>'A3-999-92-16-7565-0-0'!A13</f>
        <v>012</v>
      </c>
      <c r="B13" s="4"/>
      <c r="C13" s="4">
        <v>68.034921552583995</v>
      </c>
      <c r="D13" s="4">
        <v>58.479855836433998</v>
      </c>
      <c r="E13" s="4">
        <v>48.308854331646003</v>
      </c>
      <c r="F13" s="4">
        <v>38.0380104926681</v>
      </c>
      <c r="G13" s="4">
        <v>28.532877815471998</v>
      </c>
      <c r="I13" s="28">
        <f>IFERROR(0.001*SUMPRODUCT(C13:G13,DeltaP_agua_LHP_comb!I13:M13)/SUMSQ(DeltaP_agua_LHP_comb!I13:M13),"ND")</f>
        <v>1.2569839940700697E-6</v>
      </c>
      <c r="J13" s="27">
        <f>IFERROR(SUMPRODUCT(0.001*C13:G13-I13*DeltaP_agua_LHP_comb!I13:M13,0.001*C13:G13-I13*DeltaP_agua_LHP_comb!I13:M13),"ND")</f>
        <v>4.1465873341322824E-7</v>
      </c>
      <c r="K13" s="25">
        <f>I13/'Dados teoricos e resumo geral'!$I$2-1</f>
        <v>-0.18694437641004558</v>
      </c>
      <c r="L13" s="25">
        <f t="shared" si="0"/>
        <v>0.51272325728138868</v>
      </c>
    </row>
    <row r="14" spans="1:12">
      <c r="A14" s="1" t="str">
        <f>'A3-999-92-16-7565-0-0'!A14</f>
        <v>013</v>
      </c>
      <c r="B14" s="4"/>
      <c r="C14" s="4">
        <v>68.800656458084006</v>
      </c>
      <c r="D14" s="4">
        <v>58.346677322171999</v>
      </c>
      <c r="E14" s="4">
        <v>48.95807881292</v>
      </c>
      <c r="F14" s="4">
        <v>38.470810984372001</v>
      </c>
      <c r="G14" s="4">
        <v>28.000187502142001</v>
      </c>
      <c r="I14" s="28">
        <f>IFERROR(0.001*SUMPRODUCT(C14:G14,DeltaP_agua_LHP_comb!I14:M14)/SUMSQ(DeltaP_agua_LHP_comb!I14:M14),"ND")</f>
        <v>1.3722015866182193E-6</v>
      </c>
      <c r="J14" s="27">
        <f>IFERROR(SUMPRODUCT(0.001*C14:G14-I14*DeltaP_agua_LHP_comb!I14:M14,0.001*C14:G14-I14*DeltaP_agua_LHP_comb!I14:M14),"ND")</f>
        <v>8.1507473090247788E-7</v>
      </c>
      <c r="K14" s="25">
        <f>I14/'Dados teoricos e resumo geral'!$I$2-1</f>
        <v>-0.11241811991059558</v>
      </c>
      <c r="L14" s="25">
        <f t="shared" si="0"/>
        <v>0.26935513686438206</v>
      </c>
    </row>
    <row r="15" spans="1:12">
      <c r="A15" s="1" t="str">
        <f>'A3-999-92-16-7565-0-0'!A15</f>
        <v>014</v>
      </c>
      <c r="B15" s="4">
        <v>1</v>
      </c>
      <c r="C15" s="4">
        <v>27.48414153513</v>
      </c>
      <c r="D15" s="4">
        <v>38.703855576541997</v>
      </c>
      <c r="E15" s="4">
        <v>48.125766522147998</v>
      </c>
      <c r="F15" s="4">
        <v>58.3966103611261</v>
      </c>
      <c r="G15" s="4">
        <v>67.252542300766095</v>
      </c>
      <c r="I15" s="28">
        <f>IFERROR(0.001*SUMPRODUCT(C15:G15,DeltaP_agua_LHP_comb!I15:M15)/SUMSQ(DeltaP_agua_LHP_comb!I15:M15),"ND")</f>
        <v>1.3430805525408836E-6</v>
      </c>
      <c r="J15" s="27">
        <f>IFERROR(SUMPRODUCT(0.001*C15:G15-I15*DeltaP_agua_LHP_comb!I15:M15,0.001*C15:G15-I15*DeltaP_agua_LHP_comb!I15:M15),"ND")</f>
        <v>2.9165880636133033E-6</v>
      </c>
      <c r="K15" s="25">
        <f>I15/'Dados teoricos e resumo geral'!$I$2-1</f>
        <v>-0.13125449382866528</v>
      </c>
      <c r="L15" s="25">
        <f t="shared" si="0"/>
        <v>0.32499688665073778</v>
      </c>
    </row>
    <row r="16" spans="1:12">
      <c r="A16" s="1">
        <f>'A3-999-92-16-7565-0-0'!A16</f>
        <v>0</v>
      </c>
      <c r="B16" s="4">
        <v>2</v>
      </c>
      <c r="C16" s="4"/>
      <c r="D16" s="4"/>
      <c r="E16" s="4"/>
      <c r="F16" s="4"/>
      <c r="G16" s="4"/>
      <c r="I16" s="28" t="str">
        <f>IFERROR(0.001*SUMPRODUCT(C16:G16,DeltaP_agua_LHP_comb!I16:M16)/SUMSQ(DeltaP_agua_LHP_comb!I16:M16),"ND")</f>
        <v>ND</v>
      </c>
      <c r="J16" s="27" t="str">
        <f>IFERROR(SUMPRODUCT(0.001*C16:G16-I16*DeltaP_agua_LHP_comb!I16:M16,0.001*C16:G16-I16*DeltaP_agua_LHP_comb!I16:M16),"ND")</f>
        <v>ND</v>
      </c>
      <c r="K16" s="25" t="e">
        <f>I16/'Dados teoricos e resumo geral'!$I$2-1</f>
        <v>#VALUE!</v>
      </c>
      <c r="L16" s="25" t="e">
        <f t="shared" si="0"/>
        <v>#VALUE!</v>
      </c>
    </row>
    <row r="17" spans="1:12">
      <c r="A17" s="1" t="str">
        <f>'A3-999-92-16-7565-0-0'!A17</f>
        <v>015</v>
      </c>
      <c r="B17" s="4">
        <v>3</v>
      </c>
      <c r="C17" s="4">
        <v>27.900321424234001</v>
      </c>
      <c r="D17" s="4">
        <v>38.271055084837997</v>
      </c>
      <c r="E17" s="4">
        <v>48.075809739476099</v>
      </c>
      <c r="F17" s="4">
        <v>58.080344037365997</v>
      </c>
      <c r="G17" s="4">
        <v>67.335764032355996</v>
      </c>
      <c r="I17" s="28">
        <f>IFERROR(0.001*SUMPRODUCT(C17:G17,DeltaP_agua_LHP_comb!I17:M17)/SUMSQ(DeltaP_agua_LHP_comb!I17:M17),"ND")</f>
        <v>1.3439449385616054E-6</v>
      </c>
      <c r="J17" s="27">
        <f>IFERROR(SUMPRODUCT(0.001*C17:G17-I17*DeltaP_agua_LHP_comb!I17:M17,0.001*C17:G17-I17*DeltaP_agua_LHP_comb!I17:M17),"ND")</f>
        <v>8.0489756133747993E-6</v>
      </c>
      <c r="K17" s="25">
        <f>I17/'Dados teoricos e resumo geral'!$I$2-1</f>
        <v>-0.13069538256041058</v>
      </c>
      <c r="L17" s="25">
        <f t="shared" si="0"/>
        <v>0.32329303638286411</v>
      </c>
    </row>
    <row r="18" spans="1:12">
      <c r="A18" s="1" t="str">
        <f>'A3-999-92-16-7565-0-0'!A18</f>
        <v>016</v>
      </c>
      <c r="B18" s="4">
        <v>4</v>
      </c>
      <c r="C18" s="4">
        <v>27.217808250324001</v>
      </c>
      <c r="D18" s="4">
        <v>37.521964525656003</v>
      </c>
      <c r="E18" s="4">
        <v>47.293430487658</v>
      </c>
      <c r="F18" s="4">
        <v>58.047031601012002</v>
      </c>
      <c r="G18" s="4">
        <v>68.717410982776101</v>
      </c>
      <c r="I18" s="28">
        <f>IFERROR(0.001*SUMPRODUCT(C18:G18,DeltaP_agua_LHP_comb!I18:M18)/SUMSQ(DeltaP_agua_LHP_comb!I18:M18),"ND")</f>
        <v>1.3527673779902047E-6</v>
      </c>
      <c r="J18" s="27">
        <f>IFERROR(SUMPRODUCT(0.001*C18:G18-I18*DeltaP_agua_LHP_comb!I18:M18,0.001*C18:G18-I18*DeltaP_agua_LHP_comb!I18:M18),"ND")</f>
        <v>1.2523237314806049E-6</v>
      </c>
      <c r="K18" s="25">
        <f>I18/'Dados teoricos e resumo geral'!$I$2-1</f>
        <v>-0.12498875938537868</v>
      </c>
      <c r="L18" s="25">
        <f t="shared" si="0"/>
        <v>0.30608889163972264</v>
      </c>
    </row>
    <row r="19" spans="1:12">
      <c r="A19" s="1" t="str">
        <f>'A3-999-92-16-7565-0-0'!A19</f>
        <v>017</v>
      </c>
      <c r="B19" s="4">
        <v>5</v>
      </c>
      <c r="C19" s="4">
        <v>28.233232094312001</v>
      </c>
      <c r="D19" s="4">
        <v>38.504099677008</v>
      </c>
      <c r="E19" s="4">
        <v>48.541922667534003</v>
      </c>
      <c r="F19" s="4">
        <v>56.3990513657861</v>
      </c>
      <c r="G19" s="4">
        <v>67.602097317162006</v>
      </c>
      <c r="I19" s="28">
        <f>IFERROR(0.001*SUMPRODUCT(C19:G19,DeltaP_agua_LHP_comb!I19:M19)/SUMSQ(DeltaP_agua_LHP_comb!I19:M19),"ND")</f>
        <v>1.3457295623863042E-6</v>
      </c>
      <c r="J19" s="27">
        <f>IFERROR(SUMPRODUCT(0.001*C19:G19-I19*DeltaP_agua_LHP_comb!I19:M19,0.001*C19:G19-I19*DeltaP_agua_LHP_comb!I19:M19),"ND")</f>
        <v>4.7128126665127294E-6</v>
      </c>
      <c r="K19" s="25">
        <f>I19/'Dados teoricos e resumo geral'!$I$2-1</f>
        <v>-0.12954103338531431</v>
      </c>
      <c r="L19" s="25">
        <f t="shared" si="0"/>
        <v>0.31978562381729514</v>
      </c>
    </row>
    <row r="20" spans="1:12">
      <c r="A20" s="1">
        <f>'A3-999-92-16-7565-0-0'!A20</f>
        <v>0</v>
      </c>
      <c r="B20" s="4">
        <v>6</v>
      </c>
      <c r="C20" s="4"/>
      <c r="D20" s="4"/>
      <c r="E20" s="4"/>
      <c r="F20" s="4"/>
      <c r="G20" s="4"/>
      <c r="I20" s="28" t="str">
        <f>IFERROR(0.001*SUMPRODUCT(C20:G20,DeltaP_agua_LHP_comb!I20:M20)/SUMSQ(DeltaP_agua_LHP_comb!I20:M20),"ND")</f>
        <v>ND</v>
      </c>
      <c r="J20" s="27" t="str">
        <f>IFERROR(SUMPRODUCT(0.001*C20:G20-I20*DeltaP_agua_LHP_comb!I20:M20,0.001*C20:G20-I20*DeltaP_agua_LHP_comb!I20:M20),"ND")</f>
        <v>ND</v>
      </c>
      <c r="K20" s="25" t="e">
        <f>I20/'Dados teoricos e resumo geral'!$I$2-1</f>
        <v>#VALUE!</v>
      </c>
      <c r="L20" s="25" t="e">
        <f t="shared" si="0"/>
        <v>#VALUE!</v>
      </c>
    </row>
    <row r="21" spans="1:12">
      <c r="A21" s="1" t="str">
        <f>'A3-999-92-16-7565-0-0'!A21</f>
        <v>018</v>
      </c>
      <c r="B21" s="4">
        <v>7</v>
      </c>
      <c r="C21" s="4">
        <v>27.267741289278</v>
      </c>
      <c r="D21" s="4">
        <v>39.103367375609999</v>
      </c>
      <c r="E21" s="4">
        <v>47.609720555136001</v>
      </c>
      <c r="F21" s="4">
        <v>57.863920047796</v>
      </c>
      <c r="G21" s="4">
        <v>68.018277206266006</v>
      </c>
      <c r="I21" s="28">
        <f>IFERROR(0.001*SUMPRODUCT(C21:G21,DeltaP_agua_LHP_comb!I21:M21)/SUMSQ(DeltaP_agua_LHP_comb!I21:M21),"ND")</f>
        <v>1.3299545254588088E-6</v>
      </c>
      <c r="J21" s="27">
        <f>IFERROR(SUMPRODUCT(0.001*C21:G21-I21*DeltaP_agua_LHP_comb!I21:M21,0.001*C21:G21-I21*DeltaP_agua_LHP_comb!I21:M21),"ND")</f>
        <v>8.2374719950276849E-6</v>
      </c>
      <c r="K21" s="25">
        <f>I21/'Dados teoricos e resumo geral'!$I$2-1</f>
        <v>-0.13974480888822205</v>
      </c>
      <c r="L21" s="25">
        <f t="shared" si="0"/>
        <v>0.35128014649358241</v>
      </c>
    </row>
    <row r="22" spans="1:12">
      <c r="A22" s="1" t="str">
        <f>'A3-999-92-16-7565-0-0'!A22</f>
        <v>019</v>
      </c>
      <c r="B22" s="4">
        <v>8</v>
      </c>
      <c r="C22" s="4">
        <v>29.015635089848001</v>
      </c>
      <c r="D22" s="4">
        <v>38.304343777474003</v>
      </c>
      <c r="E22" s="4">
        <v>47.576431862500002</v>
      </c>
      <c r="F22" s="4">
        <v>57.647519801944</v>
      </c>
      <c r="G22" s="4">
        <v>70.814883543459999</v>
      </c>
      <c r="I22" s="28">
        <f>IFERROR(0.001*SUMPRODUCT(C22:G22,DeltaP_agua_LHP_comb!I22:M22)/SUMSQ(DeltaP_agua_LHP_comb!I22:M22),"ND")</f>
        <v>1.3783761177654318E-6</v>
      </c>
      <c r="J22" s="27">
        <f>IFERROR(SUMPRODUCT(0.001*C22:G22-I22*DeltaP_agua_LHP_comb!I22:M22,0.001*C22:G22-I22*DeltaP_agua_LHP_comb!I22:M22),"ND")</f>
        <v>4.3094421675793934E-7</v>
      </c>
      <c r="K22" s="25">
        <f>I22/'Dados teoricos e resumo geral'!$I$2-1</f>
        <v>-0.1084242446536664</v>
      </c>
      <c r="L22" s="25">
        <f t="shared" si="0"/>
        <v>0.25800828018294641</v>
      </c>
    </row>
    <row r="23" spans="1:12">
      <c r="A23" s="1">
        <f>'A3-999-92-16-7565-0-0'!A23</f>
        <v>0</v>
      </c>
      <c r="B23" s="4">
        <v>9</v>
      </c>
      <c r="C23" s="4"/>
      <c r="D23" s="4"/>
      <c r="E23" s="4"/>
      <c r="F23" s="4"/>
      <c r="G23" s="4"/>
      <c r="I23" s="28" t="str">
        <f>IFERROR(0.001*SUMPRODUCT(C23:G23,DeltaP_agua_LHP_comb!I23:M23)/SUMSQ(DeltaP_agua_LHP_comb!I23:M23),"ND")</f>
        <v>ND</v>
      </c>
      <c r="J23" s="27" t="str">
        <f>IFERROR(SUMPRODUCT(0.001*C23:G23-I23*DeltaP_agua_LHP_comb!I23:M23,0.001*C23:G23-I23*DeltaP_agua_LHP_comb!I23:M23),"ND")</f>
        <v>ND</v>
      </c>
      <c r="K23" s="25" t="e">
        <f>I23/'Dados teoricos e resumo geral'!$I$2-1</f>
        <v>#VALUE!</v>
      </c>
      <c r="L23" s="25" t="e">
        <f t="shared" si="0"/>
        <v>#VALUE!</v>
      </c>
    </row>
    <row r="24" spans="1:12">
      <c r="A24" s="1" t="str">
        <f>'A3-999-92-16-7565-0-0'!A24</f>
        <v>020</v>
      </c>
      <c r="B24" s="4">
        <v>10</v>
      </c>
      <c r="C24" s="4">
        <v>27.5840313567561</v>
      </c>
      <c r="D24" s="4">
        <v>38.837034090804103</v>
      </c>
      <c r="E24" s="4">
        <v>48.192343907420003</v>
      </c>
      <c r="F24" s="4">
        <v>58.513144529069997</v>
      </c>
      <c r="G24" s="4">
        <v>68.134787630491999</v>
      </c>
      <c r="I24" s="28">
        <f>IFERROR(0.001*SUMPRODUCT(C24:G24,DeltaP_agua_LHP_comb!I24:M24)/SUMSQ(DeltaP_agua_LHP_comb!I24:M24),"ND")</f>
        <v>1.3564298742549963E-6</v>
      </c>
      <c r="J24" s="27">
        <f>IFERROR(SUMPRODUCT(0.001*C24:G24-I24*DeltaP_agua_LHP_comb!I24:M24,0.001*C24:G24-I24*DeltaP_agua_LHP_comb!I24:M24),"ND")</f>
        <v>7.1431647428597612E-6</v>
      </c>
      <c r="K24" s="25">
        <f>I24/'Dados teoricos e resumo geral'!$I$2-1</f>
        <v>-0.12261974498383166</v>
      </c>
      <c r="L24" s="25">
        <f t="shared" si="0"/>
        <v>0.29904527257470681</v>
      </c>
    </row>
    <row r="25" spans="1:12">
      <c r="A25" s="1" t="str">
        <f>'A3-999-92-16-7565-0-0'!A25</f>
        <v>021</v>
      </c>
      <c r="B25" s="4">
        <v>1</v>
      </c>
      <c r="C25" s="4">
        <v>29.681480173722001</v>
      </c>
      <c r="D25" s="4">
        <v>37.571897564609998</v>
      </c>
      <c r="E25" s="4">
        <v>48.558567013851999</v>
      </c>
      <c r="F25" s="4">
        <v>58.280099936900001</v>
      </c>
      <c r="G25" s="4">
        <v>67.868454345686104</v>
      </c>
      <c r="I25" s="28">
        <f>IFERROR(0.001*SUMPRODUCT(C25:G25,DeltaP_agua_LHP_comb!I25:M25)/SUMSQ(DeltaP_agua_LHP_comb!I25:M25),"ND")</f>
        <v>1.3170693926904822E-6</v>
      </c>
      <c r="J25" s="27">
        <f>IFERROR(SUMPRODUCT(0.001*C25:G25-I25*DeltaP_agua_LHP_comb!I25:M25,0.001*C25:G25-I25*DeltaP_agua_LHP_comb!I25:M25),"ND")</f>
        <v>2.8664552675848119E-6</v>
      </c>
      <c r="K25" s="25">
        <f>I25/'Dados teoricos e resumo geral'!$I$2-1</f>
        <v>-0.14807930615104647</v>
      </c>
      <c r="L25" s="25">
        <f t="shared" si="0"/>
        <v>0.37784912422304973</v>
      </c>
    </row>
    <row r="26" spans="1:12">
      <c r="A26" s="1" t="str">
        <f>'A3-999-92-16-7565-0-0'!A26</f>
        <v>022</v>
      </c>
      <c r="B26" s="4">
        <v>2</v>
      </c>
      <c r="C26" s="4">
        <v>28.233232094312001</v>
      </c>
      <c r="D26" s="4">
        <v>39.669346381575998</v>
      </c>
      <c r="E26" s="4">
        <v>47.742875325680103</v>
      </c>
      <c r="F26" s="4">
        <v>59.994681301116003</v>
      </c>
      <c r="G26" s="4">
        <v>67.901743038321996</v>
      </c>
      <c r="I26" s="28">
        <f>IFERROR(0.001*SUMPRODUCT(C26:G26,DeltaP_agua_LHP_comb!I26:M26)/SUMSQ(DeltaP_agua_LHP_comb!I26:M26),"ND")</f>
        <v>1.3425719931457795E-6</v>
      </c>
      <c r="J26" s="27">
        <f>IFERROR(SUMPRODUCT(0.001*C26:G26-I26*DeltaP_agua_LHP_comb!I26:M26,0.001*C26:G26-I26*DeltaP_agua_LHP_comb!I26:M26),"ND")</f>
        <v>9.412707689065559E-7</v>
      </c>
      <c r="K26" s="25">
        <f>I26/'Dados teoricos e resumo geral'!$I$2-1</f>
        <v>-0.1315834455719409</v>
      </c>
      <c r="L26" s="25">
        <f t="shared" si="0"/>
        <v>0.32600088083820555</v>
      </c>
    </row>
    <row r="27" spans="1:12">
      <c r="A27" s="1" t="str">
        <f>'A3-999-92-16-7565-0-0'!A27</f>
        <v>023</v>
      </c>
      <c r="B27" s="4">
        <v>3</v>
      </c>
      <c r="C27" s="4">
        <v>28.599455200744</v>
      </c>
      <c r="D27" s="4">
        <v>38.287699431156</v>
      </c>
      <c r="E27" s="4">
        <v>48.358811114318101</v>
      </c>
      <c r="F27" s="4">
        <v>59.961392608480097</v>
      </c>
      <c r="G27" s="4">
        <v>67.452298200300007</v>
      </c>
      <c r="I27" s="28">
        <f>IFERROR(0.001*SUMPRODUCT(C27:G27,DeltaP_agua_LHP_comb!I27:M27)/SUMSQ(DeltaP_agua_LHP_comb!I27:M27),"ND")</f>
        <v>1.3505692159453185E-6</v>
      </c>
      <c r="J27" s="27">
        <f>IFERROR(SUMPRODUCT(0.001*C27:G27-I27*DeltaP_agua_LHP_comb!I27:M27,0.001*C27:G27-I27*DeltaP_agua_LHP_comb!I27:M27),"ND")</f>
        <v>1.0048714995413317E-5</v>
      </c>
      <c r="K27" s="25">
        <f>I27/'Dados teoricos e resumo geral'!$I$2-1</f>
        <v>-0.12641059770677987</v>
      </c>
      <c r="L27" s="25">
        <f t="shared" si="0"/>
        <v>0.3103438848451574</v>
      </c>
    </row>
    <row r="28" spans="1:12">
      <c r="A28" s="1" t="str">
        <f>'A3-999-92-16-7565-0-0'!A28</f>
        <v>024</v>
      </c>
      <c r="B28" s="4">
        <v>4</v>
      </c>
      <c r="C28" s="4">
        <v>28.732633715005999</v>
      </c>
      <c r="D28" s="4">
        <v>38.254410738520001</v>
      </c>
      <c r="E28" s="4">
        <v>48.774967259703999</v>
      </c>
      <c r="F28" s="4">
        <v>57.680832238298102</v>
      </c>
      <c r="G28" s="4">
        <v>67.452298200300007</v>
      </c>
      <c r="I28" s="28">
        <f>IFERROR(0.001*SUMPRODUCT(C28:G28,DeltaP_agua_LHP_comb!I28:M28)/SUMSQ(DeltaP_agua_LHP_comb!I28:M28),"ND")</f>
        <v>1.3213252777786645E-6</v>
      </c>
      <c r="J28" s="27">
        <f>IFERROR(SUMPRODUCT(0.001*C28:G28-I28*DeltaP_agua_LHP_comb!I28:M28,0.001*C28:G28-I28*DeltaP_agua_LHP_comb!I28:M28),"ND")</f>
        <v>9.5935981581479837E-7</v>
      </c>
      <c r="K28" s="25">
        <f>I28/'Dados teoricos e resumo geral'!$I$2-1</f>
        <v>-0.1453264697421317</v>
      </c>
      <c r="L28" s="25">
        <f t="shared" si="0"/>
        <v>0.36898753056366251</v>
      </c>
    </row>
    <row r="29" spans="1:12">
      <c r="A29" s="1" t="str">
        <f>'A3-999-92-16-7565-0-0'!A29</f>
        <v>025</v>
      </c>
      <c r="B29" s="4">
        <v>5</v>
      </c>
      <c r="C29" s="4">
        <v>27.983543155824002</v>
      </c>
      <c r="D29" s="4">
        <v>37.438719050348098</v>
      </c>
      <c r="E29" s="4">
        <v>48.059165393157997</v>
      </c>
      <c r="F29" s="4">
        <v>57.913876830467999</v>
      </c>
      <c r="G29" s="4">
        <v>69.066989742890001</v>
      </c>
      <c r="I29" s="28">
        <f>IFERROR(0.001*SUMPRODUCT(C29:G29,DeltaP_agua_LHP_comb!I29:M29)/SUMSQ(DeltaP_agua_LHP_comb!I29:M29),"ND")</f>
        <v>1.3430769633509574E-6</v>
      </c>
      <c r="J29" s="27">
        <f>IFERROR(SUMPRODUCT(0.001*C29:G29-I29*DeltaP_agua_LHP_comb!I29:M29,0.001*C29:G29-I29*DeltaP_agua_LHP_comb!I29:M29),"ND")</f>
        <v>9.9162697734388234E-7</v>
      </c>
      <c r="K29" s="25">
        <f>I29/'Dados teoricos e resumo geral'!$I$2-1</f>
        <v>-0.13125681542628898</v>
      </c>
      <c r="L29" s="25">
        <f t="shared" si="0"/>
        <v>0.32500396840697676</v>
      </c>
    </row>
    <row r="30" spans="1:12">
      <c r="A30" s="1" t="str">
        <f>'A3-999-92-16-7565-0-0'!A30</f>
        <v>026</v>
      </c>
      <c r="B30" s="4">
        <v>6</v>
      </c>
      <c r="C30" s="4">
        <v>28.499589122835999</v>
      </c>
      <c r="D30" s="4">
        <v>38.637278191269999</v>
      </c>
      <c r="E30" s="4">
        <v>48.009232354204002</v>
      </c>
      <c r="F30" s="4">
        <v>57.963809869422001</v>
      </c>
      <c r="G30" s="4">
        <v>68.151431976810002</v>
      </c>
      <c r="I30" s="28">
        <f>IFERROR(0.001*SUMPRODUCT(C30:G30,DeltaP_agua_LHP_comb!I30:M30)/SUMSQ(DeltaP_agua_LHP_comb!I30:M30),"ND")</f>
        <v>1.2439320251202231E-6</v>
      </c>
      <c r="J30" s="27">
        <f>IFERROR(SUMPRODUCT(0.001*C30:G30-I30*DeltaP_agua_LHP_comb!I30:M30,0.001*C30:G30-I30*DeltaP_agua_LHP_comb!I30:M30),"ND")</f>
        <v>2.0315500868614086E-7</v>
      </c>
      <c r="K30" s="25">
        <f>I30/'Dados teoricos e resumo geral'!$I$2-1</f>
        <v>-0.19538678840865265</v>
      </c>
      <c r="L30" s="25">
        <f t="shared" si="0"/>
        <v>0.544634324331154</v>
      </c>
    </row>
    <row r="31" spans="1:12">
      <c r="A31" s="1" t="str">
        <f>'A3-999-92-16-7565-0-0'!A31</f>
        <v>027</v>
      </c>
      <c r="B31" s="4">
        <v>7</v>
      </c>
      <c r="C31" s="4">
        <v>29.415146888915999</v>
      </c>
      <c r="D31" s="4">
        <v>39.486234828359997</v>
      </c>
      <c r="E31" s="4">
        <v>49.041300544510001</v>
      </c>
      <c r="F31" s="4">
        <v>60.727127513980001</v>
      </c>
      <c r="G31" s="4">
        <v>69.000412357618004</v>
      </c>
      <c r="I31" s="28">
        <f>IFERROR(0.001*SUMPRODUCT(C31:G31,DeltaP_agua_LHP_comb!I31:M31)/SUMSQ(DeltaP_agua_LHP_comb!I31:M31),"ND")</f>
        <v>1.394831181253271E-6</v>
      </c>
      <c r="J31" s="27">
        <f>IFERROR(SUMPRODUCT(0.001*C31:G31-I31*DeltaP_agua_LHP_comb!I31:M31,0.001*C31:G31-I31*DeltaP_agua_LHP_comb!I31:M31),"ND")</f>
        <v>1.1102655275960424E-6</v>
      </c>
      <c r="K31" s="25">
        <f>I31/'Dados teoricos e resumo geral'!$I$2-1</f>
        <v>-9.7780607210044668E-2</v>
      </c>
      <c r="L31" s="25">
        <f t="shared" si="0"/>
        <v>0.228501480953339</v>
      </c>
    </row>
    <row r="32" spans="1:12">
      <c r="A32" s="1" t="str">
        <f>'A3-999-92-16-7565-0-0'!A32</f>
        <v>028</v>
      </c>
      <c r="B32" s="4">
        <v>8</v>
      </c>
      <c r="C32" s="4">
        <v>28.2498764406301</v>
      </c>
      <c r="D32" s="4">
        <v>38.054654838986004</v>
      </c>
      <c r="E32" s="4">
        <v>48.541922667534003</v>
      </c>
      <c r="F32" s="4">
        <v>58.796122160194003</v>
      </c>
      <c r="G32" s="4">
        <v>68.084854591538004</v>
      </c>
      <c r="I32" s="28">
        <f>IFERROR(0.001*SUMPRODUCT(C32:G32,DeltaP_agua_LHP_comb!I32:M32)/SUMSQ(DeltaP_agua_LHP_comb!I32:M32),"ND")</f>
        <v>1.3261982664843728E-6</v>
      </c>
      <c r="J32" s="27">
        <f>IFERROR(SUMPRODUCT(0.001*C32:G32-I32*DeltaP_agua_LHP_comb!I32:M32,0.001*C32:G32-I32*DeltaP_agua_LHP_comb!I32:M32),"ND")</f>
        <v>3.812276118580629E-7</v>
      </c>
      <c r="K32" s="25">
        <f>I32/'Dados teoricos e resumo geral'!$I$2-1</f>
        <v>-0.14217447187298016</v>
      </c>
      <c r="L32" s="25">
        <f t="shared" si="0"/>
        <v>0.35894558607384974</v>
      </c>
    </row>
    <row r="33" spans="1:28">
      <c r="A33" s="1" t="str">
        <f>'A3-999-92-16-7565-0-0'!A33</f>
        <v>029</v>
      </c>
      <c r="B33" s="4">
        <v>9</v>
      </c>
      <c r="C33" s="4">
        <v>28.283188876983999</v>
      </c>
      <c r="D33" s="4">
        <v>39.419657443087999</v>
      </c>
      <c r="E33" s="4">
        <v>48.95807881292</v>
      </c>
      <c r="F33" s="4">
        <v>58.313388629536</v>
      </c>
      <c r="G33" s="4">
        <v>68.051565898902098</v>
      </c>
      <c r="I33" s="28">
        <f>IFERROR(0.001*SUMPRODUCT(C33:G33,DeltaP_agua_LHP_comb!I33:M33)/SUMSQ(DeltaP_agua_LHP_comb!I33:M33),"ND")</f>
        <v>1.3386517334879216E-6</v>
      </c>
      <c r="J33" s="27">
        <f>IFERROR(SUMPRODUCT(0.001*C33:G33-I33*DeltaP_agua_LHP_comb!I33:M33,0.001*C33:G33-I33*DeltaP_agua_LHP_comb!I33:M33),"ND")</f>
        <v>1.9875508441635818E-6</v>
      </c>
      <c r="K33" s="25">
        <f>I33/'Dados teoricos e resumo geral'!$I$2-1</f>
        <v>-0.13411918920574284</v>
      </c>
      <c r="L33" s="25">
        <f t="shared" si="0"/>
        <v>0.33377867580582521</v>
      </c>
    </row>
    <row r="34" spans="1:28">
      <c r="A34" s="1" t="str">
        <f>'A3-999-92-16-7565-0-0'!A34</f>
        <v>030</v>
      </c>
      <c r="B34" s="4">
        <v>10</v>
      </c>
      <c r="C34" s="4">
        <v>27.301029981914098</v>
      </c>
      <c r="D34" s="4">
        <v>38.72049992286</v>
      </c>
      <c r="E34" s="4">
        <v>48.541922667534003</v>
      </c>
      <c r="F34" s="4">
        <v>59.029190496082002</v>
      </c>
      <c r="G34" s="4">
        <v>69.216812603470004</v>
      </c>
      <c r="I34" s="28">
        <f>IFERROR(0.001*SUMPRODUCT(C34:G34,DeltaP_agua_LHP_comb!I34:M34)/SUMSQ(DeltaP_agua_LHP_comb!I34:M34),"ND")</f>
        <v>1.3307062633696161E-6</v>
      </c>
      <c r="J34" s="27">
        <f>IFERROR(SUMPRODUCT(0.001*C34:G34-I34*DeltaP_agua_LHP_comb!I34:M34,0.001*C34:G34-I34*DeltaP_agua_LHP_comb!I34:M34),"ND")</f>
        <v>1.5422372223943124E-6</v>
      </c>
      <c r="K34" s="25">
        <f>I34/'Dados teoricos e resumo geral'!$I$2-1</f>
        <v>-0.13925856185665197</v>
      </c>
      <c r="L34" s="25">
        <f t="shared" si="0"/>
        <v>0.34975385685520788</v>
      </c>
    </row>
    <row r="35" spans="1:28">
      <c r="A35" s="1" t="str">
        <f>'A3-999-92-16-7565-0-0'!A35</f>
        <v>031</v>
      </c>
      <c r="B35" s="4">
        <v>11</v>
      </c>
      <c r="C35" s="4">
        <v>28.732633715005999</v>
      </c>
      <c r="D35" s="4">
        <v>37.605186257245997</v>
      </c>
      <c r="E35" s="4">
        <v>48.874857081329999</v>
      </c>
      <c r="F35" s="4">
        <v>58.579721914342002</v>
      </c>
      <c r="G35" s="4">
        <v>68.251321798436095</v>
      </c>
      <c r="I35" s="28">
        <f>IFERROR(0.001*SUMPRODUCT(C35:G35,DeltaP_agua_LHP_comb!I35:M35)/SUMSQ(DeltaP_agua_LHP_comb!I35:M35),"ND")</f>
        <v>1.37598162281025E-6</v>
      </c>
      <c r="J35" s="27">
        <f>IFERROR(SUMPRODUCT(0.001*C35:G35-I35*DeltaP_agua_LHP_comb!I35:M35,0.001*C35:G35-I35*DeltaP_agua_LHP_comb!I35:M35),"ND")</f>
        <v>1.3015678228130363E-6</v>
      </c>
      <c r="K35" s="25">
        <f>I35/'Dados teoricos e resumo geral'!$I$2-1</f>
        <v>-0.10997307709556925</v>
      </c>
      <c r="L35" s="25">
        <f t="shared" si="0"/>
        <v>0.26239048331817472</v>
      </c>
    </row>
    <row r="36" spans="1:28">
      <c r="A36" s="1" t="str">
        <f>'A3-999-92-16-7565-0-0'!A36</f>
        <v>032</v>
      </c>
      <c r="B36" s="4">
        <v>12</v>
      </c>
      <c r="C36" s="4">
        <v>27.950254463187999</v>
      </c>
      <c r="D36" s="4">
        <v>38.071299185303999</v>
      </c>
      <c r="E36" s="4">
        <v>48.325522421682003</v>
      </c>
      <c r="F36" s="4">
        <v>59.129056573989999</v>
      </c>
      <c r="G36" s="4">
        <v>68.2013887594821</v>
      </c>
      <c r="I36" s="28">
        <f>IFERROR(0.001*SUMPRODUCT(C36:G36,DeltaP_agua_LHP_comb!I36:M36)/SUMSQ(DeltaP_agua_LHP_comb!I36:M36),"ND")</f>
        <v>1.3490165503338079E-6</v>
      </c>
      <c r="J36" s="27">
        <f>IFERROR(SUMPRODUCT(0.001*C36:G36-I36*DeltaP_agua_LHP_comb!I36:M36,0.001*C36:G36-I36*DeltaP_agua_LHP_comb!I36:M36),"ND")</f>
        <v>6.8538802544215279E-7</v>
      </c>
      <c r="K36" s="25">
        <f>I36/'Dados teoricos e resumo geral'!$I$2-1</f>
        <v>-0.12741490922780863</v>
      </c>
      <c r="L36" s="25">
        <f t="shared" si="0"/>
        <v>0.31336193042637062</v>
      </c>
    </row>
    <row r="37" spans="1:28">
      <c r="A37" s="1" t="str">
        <f>'A3-999-92-16-7565-0-0'!A37</f>
        <v>033</v>
      </c>
      <c r="B37" s="4">
        <v>13</v>
      </c>
      <c r="C37" s="4"/>
      <c r="D37" s="4"/>
      <c r="E37" s="4"/>
      <c r="F37" s="4"/>
      <c r="G37" s="4"/>
      <c r="I37" s="28" t="str">
        <f>IFERROR(0.001*SUMPRODUCT(C37:G37,DeltaP_agua_LHP_comb!I37:M37)/SUMSQ(DeltaP_agua_LHP_comb!I37:M37),"ND")</f>
        <v>ND</v>
      </c>
      <c r="J37" s="27" t="str">
        <f>IFERROR(SUMPRODUCT(0.001*C37:G37-I37*DeltaP_agua_LHP_comb!I37:M37,0.001*C37:G37-I37*DeltaP_agua_LHP_comb!I37:M37),"ND")</f>
        <v>ND</v>
      </c>
      <c r="K37" s="25" t="e">
        <f>I37/'Dados teoricos e resumo geral'!$I$2-1</f>
        <v>#VALUE!</v>
      </c>
      <c r="L37" s="25" t="e">
        <f t="shared" si="0"/>
        <v>#VALUE!</v>
      </c>
    </row>
    <row r="38" spans="1:28">
      <c r="A38" s="1" t="str">
        <f>'A3-999-92-16-7565-0-0'!A38</f>
        <v>034</v>
      </c>
      <c r="B38" s="4">
        <v>14</v>
      </c>
      <c r="C38" s="4">
        <v>58.196854461591997</v>
      </c>
      <c r="D38" s="4">
        <v>67.069430747550001</v>
      </c>
      <c r="E38" s="4">
        <v>77.589987268734006</v>
      </c>
      <c r="F38" s="4">
        <v>87.944076583020106</v>
      </c>
      <c r="G38" s="4">
        <v>97.216164668046105</v>
      </c>
      <c r="I38" s="28">
        <f>IFERROR(0.001*SUMPRODUCT(C38:G38,DeltaP_agua_LHP_comb!I38:M38)/SUMSQ(DeltaP_agua_LHP_comb!I38:M38),"ND")</f>
        <v>1.5513679249496421E-6</v>
      </c>
      <c r="J38" s="27">
        <f>IFERROR(SUMPRODUCT(0.001*C38:G38-I38*DeltaP_agua_LHP_comb!I38:M38,0.001*C38:G38-I38*DeltaP_agua_LHP_comb!I38:M38),"ND")</f>
        <v>1.5970455277746134E-7</v>
      </c>
      <c r="K38" s="25">
        <f>I38/'Dados teoricos e resumo geral'!$I$2-1</f>
        <v>3.472137742329906E-3</v>
      </c>
      <c r="L38" s="25">
        <f t="shared" si="0"/>
        <v>-6.9082749762323648E-3</v>
      </c>
    </row>
    <row r="39" spans="1:28">
      <c r="A39" s="1" t="str">
        <f>'A3-999-92-16-7565-0-0'!A39</f>
        <v>035</v>
      </c>
      <c r="B39" s="4">
        <v>15</v>
      </c>
      <c r="C39" s="4">
        <v>28.749278061323999</v>
      </c>
      <c r="D39" s="4">
        <v>38.936900168712</v>
      </c>
      <c r="E39" s="4">
        <v>48.974723159238003</v>
      </c>
      <c r="F39" s="4">
        <v>58.429922797480003</v>
      </c>
      <c r="G39" s="4">
        <v>68.301254837390005</v>
      </c>
      <c r="I39" s="28">
        <f>IFERROR(0.001*SUMPRODUCT(C39:G39,DeltaP_agua_LHP_comb!I39:M39)/SUMSQ(DeltaP_agua_LHP_comb!I39:M39),"ND")</f>
        <v>1.3246862031081928E-6</v>
      </c>
      <c r="J39" s="27">
        <f>IFERROR(SUMPRODUCT(0.001*C39:G39-I39*DeltaP_agua_LHP_comb!I39:M39,0.001*C39:G39-I39*DeltaP_agua_LHP_comb!I39:M39),"ND")</f>
        <v>1.2419509043609376E-6</v>
      </c>
      <c r="K39" s="25">
        <f>I39/'Dados teoricos e resumo geral'!$I$2-1</f>
        <v>-0.14315252062859463</v>
      </c>
      <c r="L39" s="25">
        <f t="shared" si="0"/>
        <v>0.36204969416953814</v>
      </c>
    </row>
    <row r="40" spans="1:28">
      <c r="A40" s="1" t="str">
        <f>'A3-999-92-16-7565-0-0'!A40</f>
        <v>036</v>
      </c>
      <c r="B40" s="4">
        <v>16</v>
      </c>
      <c r="C40" s="4">
        <v>28.749278061323999</v>
      </c>
      <c r="D40" s="4">
        <v>39.253190236190001</v>
      </c>
      <c r="E40" s="4">
        <v>48.558567013851999</v>
      </c>
      <c r="F40" s="4">
        <v>58.596366260660098</v>
      </c>
      <c r="G40" s="4">
        <v>68.2013887594821</v>
      </c>
      <c r="I40" s="28">
        <f>IFERROR(0.001*SUMPRODUCT(C40:G40,DeltaP_agua_LHP_comb!I40:M40)/SUMSQ(DeltaP_agua_LHP_comb!I40:M40),"ND")</f>
        <v>1.3702778332747326E-6</v>
      </c>
      <c r="J40" s="27">
        <f>IFERROR(SUMPRODUCT(0.001*C40:G40-I40*DeltaP_agua_LHP_comb!I40:M40,0.001*C40:G40-I40*DeltaP_agua_LHP_comb!I40:M40),"ND")</f>
        <v>8.3064500314303572E-7</v>
      </c>
      <c r="K40" s="25">
        <f>I40/'Dados teoricos e resumo geral'!$I$2-1</f>
        <v>-0.11366246230612387</v>
      </c>
      <c r="L40" s="25">
        <f t="shared" si="0"/>
        <v>0.27292177168462928</v>
      </c>
    </row>
    <row r="41" spans="1:28">
      <c r="A41" s="37" t="str">
        <f>'A3-999-92-16-7565-0-0'!A41</f>
        <v>037</v>
      </c>
      <c r="B41" s="38">
        <v>17</v>
      </c>
      <c r="C41" s="38">
        <v>28.283188876983999</v>
      </c>
      <c r="D41" s="38">
        <v>38.770456705531998</v>
      </c>
      <c r="E41" s="38">
        <v>48.791611606022002</v>
      </c>
      <c r="F41" s="38">
        <v>58.796122160194003</v>
      </c>
      <c r="G41" s="38">
        <v>8.4080912874015007E-2</v>
      </c>
      <c r="H41" s="39"/>
      <c r="I41" s="28">
        <f>IFERROR(0.001*SUMPRODUCT(C41:G41,DeltaP_agua_LHP_comb!I41:M41)/SUMSQ(DeltaP_agua_LHP_comb!I41:M41),"ND")</f>
        <v>1.3520753093161174E-6</v>
      </c>
      <c r="J41" s="27">
        <f>IFERROR(SUMPRODUCT(0.001*C41:G41-I41*DeltaP_agua_LHP_comb!I41:M41,0.001*C41:G41-I41*DeltaP_agua_LHP_comb!I41:M41),"ND")</f>
        <v>5.3793006147597869E-7</v>
      </c>
      <c r="K41" s="40">
        <f>I41/'Dados teoricos e resumo geral'!$I$2-1</f>
        <v>-0.12543641053291243</v>
      </c>
      <c r="L41" s="40">
        <f t="shared" si="0"/>
        <v>0.3074262942764836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</row>
    <row r="42" spans="1:28">
      <c r="A42" s="1" t="str">
        <f>'A3-999-92-16-7565-0-0'!A42</f>
        <v>038</v>
      </c>
      <c r="B42" s="4">
        <v>18</v>
      </c>
      <c r="C42" s="4">
        <v>28.732633715005999</v>
      </c>
      <c r="D42" s="4">
        <v>38.320988123791999</v>
      </c>
      <c r="E42" s="4">
        <v>48.308854331646003</v>
      </c>
      <c r="F42" s="4">
        <v>58.196854461591997</v>
      </c>
      <c r="G42" s="4">
        <v>68.101498937855993</v>
      </c>
      <c r="I42" s="28">
        <f>IFERROR(0.001*SUMPRODUCT(C42:G42,DeltaP_agua_LHP_comb!I42:M42)/SUMSQ(DeltaP_agua_LHP_comb!I42:M42),"ND")</f>
        <v>1.3889377648563934E-6</v>
      </c>
      <c r="J42" s="27">
        <f>IFERROR(SUMPRODUCT(0.001*C42:G42-I42*DeltaP_agua_LHP_comb!I42:M42,0.001*C42:G42-I42*DeltaP_agua_LHP_comb!I42:M42),"ND")</f>
        <v>8.02489290995549E-7</v>
      </c>
      <c r="K42" s="25">
        <f>I42/'Dados teoricos e resumo geral'!$I$2-1</f>
        <v>-0.10159264886391117</v>
      </c>
      <c r="L42" s="25">
        <f t="shared" si="0"/>
        <v>0.23894893391362371</v>
      </c>
    </row>
    <row r="43" spans="1:28">
      <c r="A43" s="1" t="str">
        <f>'A3-999-92-16-7565-0-0'!A43</f>
        <v>039</v>
      </c>
      <c r="B43" s="4">
        <v>19</v>
      </c>
      <c r="C43" s="4">
        <v>28.033476194778</v>
      </c>
      <c r="D43" s="4">
        <v>39.020145644019998</v>
      </c>
      <c r="E43" s="4">
        <v>48.541922667534003</v>
      </c>
      <c r="F43" s="4">
        <v>58.513144529069997</v>
      </c>
      <c r="G43" s="4">
        <v>68.334543530025996</v>
      </c>
      <c r="I43" s="28">
        <f>IFERROR(0.001*SUMPRODUCT(C43:G43,DeltaP_agua_LHP_comb!I43:M43)/SUMSQ(DeltaP_agua_LHP_comb!I43:M43),"ND")</f>
        <v>1.3838648084233183E-6</v>
      </c>
      <c r="J43" s="27">
        <f>IFERROR(SUMPRODUCT(0.001*C43:G43-I43*DeltaP_agua_LHP_comb!I43:M43,0.001*C43:G43-I43*DeltaP_agua_LHP_comb!I43:M43),"ND")</f>
        <v>2.2528091982147309E-6</v>
      </c>
      <c r="K43" s="25">
        <f>I43/'Dados teoricos e resumo geral'!$I$2-1</f>
        <v>-0.10487399196421854</v>
      </c>
      <c r="L43" s="25">
        <f t="shared" si="0"/>
        <v>0.24804903374099174</v>
      </c>
    </row>
    <row r="44" spans="1:28">
      <c r="A44" s="1" t="str">
        <f>'A3-999-92-16-7565-0-0'!A44</f>
        <v>040</v>
      </c>
      <c r="B44" s="4">
        <v>20</v>
      </c>
      <c r="C44" s="4">
        <v>27.800431602608001</v>
      </c>
      <c r="D44" s="4">
        <v>38.537388369643999</v>
      </c>
      <c r="E44" s="4">
        <v>48.741678567068</v>
      </c>
      <c r="F44" s="4">
        <v>59.478635334103998</v>
      </c>
      <c r="G44" s="4">
        <v>68.850589497038001</v>
      </c>
      <c r="I44" s="28">
        <f>IFERROR(0.001*SUMPRODUCT(C44:G44,DeltaP_agua_LHP_comb!I44:M44)/SUMSQ(DeltaP_agua_LHP_comb!I44:M44),"ND")</f>
        <v>1.3535751786105771E-6</v>
      </c>
      <c r="J44" s="27">
        <f>IFERROR(SUMPRODUCT(0.001*C44:G44-I44*DeltaP_agua_LHP_comb!I44:M44,0.001*C44:G44-I44*DeltaP_agua_LHP_comb!I44:M44),"ND")</f>
        <v>3.0566833460685265E-6</v>
      </c>
      <c r="K44" s="25">
        <f>I44/'Dados teoricos e resumo geral'!$I$2-1</f>
        <v>-0.12446624928164485</v>
      </c>
      <c r="L44" s="25">
        <f t="shared" si="0"/>
        <v>0.30453043429069626</v>
      </c>
    </row>
    <row r="45" spans="1:28">
      <c r="A45" s="1" t="str">
        <f>'A3-999-92-16-7565-0-0'!A45</f>
        <v>041</v>
      </c>
      <c r="B45" s="4">
        <v>21</v>
      </c>
      <c r="C45" s="36">
        <v>27.5840313567561</v>
      </c>
      <c r="D45" s="36">
        <v>37.804942156780001</v>
      </c>
      <c r="E45" s="36">
        <v>48.358811114318101</v>
      </c>
      <c r="F45" s="36">
        <v>61.659329626378003</v>
      </c>
      <c r="G45" s="36">
        <v>69.216812603470004</v>
      </c>
      <c r="I45" s="28">
        <f>IFERROR(0.001*SUMPRODUCT(C45:G45,DeltaP_agua_LHP_comb!I45:M45)/SUMSQ(DeltaP_agua_LHP_comb!I45:M45),"ND")</f>
        <v>1.3544473098143992E-6</v>
      </c>
      <c r="J45" s="27">
        <f>IFERROR(SUMPRODUCT(0.001*C45:G45-I45*DeltaP_agua_LHP_comb!I45:M45,0.001*C45:G45-I45*DeltaP_agua_LHP_comb!I45:M45),"ND")</f>
        <v>1.7105942568207306E-5</v>
      </c>
      <c r="K45" s="25">
        <f>I45/'Dados teoricos e resumo geral'!$I$2-1</f>
        <v>-0.12390212819249735</v>
      </c>
      <c r="L45" s="25">
        <f t="shared" si="0"/>
        <v>0.30285099589651976</v>
      </c>
    </row>
    <row r="46" spans="1:28">
      <c r="A46" s="1" t="str">
        <f>'A3-999-92-16-7565-0-0'!A46</f>
        <v>042</v>
      </c>
      <c r="B46" s="4">
        <v>22</v>
      </c>
      <c r="C46" s="36">
        <v>28.682700676052001</v>
      </c>
      <c r="D46" s="36">
        <v>38.770456705531998</v>
      </c>
      <c r="E46" s="36">
        <v>50.606082791863997</v>
      </c>
      <c r="F46" s="36">
        <v>60.943527759832101</v>
      </c>
      <c r="G46" s="36">
        <v>68.334543530025996</v>
      </c>
      <c r="I46" s="28">
        <f>IFERROR(0.001*SUMPRODUCT(C46:G46,DeltaP_agua_LHP_comb!I46:M46)/SUMSQ(DeltaP_agua_LHP_comb!I46:M46),"ND")</f>
        <v>1.3541011725960985E-6</v>
      </c>
      <c r="J46" s="27">
        <f>IFERROR(SUMPRODUCT(0.001*C46:G46-I46*DeltaP_agua_LHP_comb!I46:M46,0.001*C46:G46-I46*DeltaP_agua_LHP_comb!I46:M46),"ND")</f>
        <v>9.0016037906912703E-7</v>
      </c>
      <c r="K46" s="25">
        <f>I46/'Dados teoricos e resumo geral'!$I$2-1</f>
        <v>-0.12412602031300235</v>
      </c>
      <c r="L46" s="25">
        <f t="shared" si="0"/>
        <v>0.30351715418200786</v>
      </c>
    </row>
    <row r="47" spans="1:28">
      <c r="A47" s="1" t="str">
        <f>'A3-999-92-16-7565-0-0'!A47</f>
        <v>043</v>
      </c>
      <c r="B47" s="4">
        <v>23</v>
      </c>
      <c r="C47" s="4"/>
      <c r="D47" s="4"/>
      <c r="E47" s="4"/>
      <c r="F47" s="4"/>
      <c r="G47" s="4"/>
      <c r="I47" s="28" t="str">
        <f>IFERROR(0.001*SUMPRODUCT(C47:G47,DeltaP_agua_LHP_comb!I47:M47)/SUMSQ(DeltaP_agua_LHP_comb!I47:M47),"ND")</f>
        <v>ND</v>
      </c>
      <c r="J47" s="27" t="str">
        <f>IFERROR(SUMPRODUCT(0.001*C47:G47-I47*DeltaP_agua_LHP_comb!I47:M47,0.001*C47:G47-I47*DeltaP_agua_LHP_comb!I47:M47),"ND")</f>
        <v>ND</v>
      </c>
      <c r="K47" s="25" t="e">
        <f>I47/'Dados teoricos e resumo geral'!$I$2-1</f>
        <v>#VALUE!</v>
      </c>
      <c r="L47" s="25" t="e">
        <f t="shared" si="0"/>
        <v>#VALUE!</v>
      </c>
    </row>
    <row r="48" spans="1:28">
      <c r="A48" s="1" t="str">
        <f>'A3-999-92-16-7565-0-0'!A48</f>
        <v>044</v>
      </c>
      <c r="B48" s="4">
        <v>24</v>
      </c>
      <c r="C48" s="4"/>
      <c r="D48" s="4"/>
      <c r="E48" s="4"/>
      <c r="F48" s="4"/>
      <c r="G48" s="4"/>
      <c r="I48" s="28" t="str">
        <f>IFERROR(0.001*SUMPRODUCT(C48:G48,DeltaP_agua_LHP_comb!I48:M48)/SUMSQ(DeltaP_agua_LHP_comb!I48:M48),"ND")</f>
        <v>ND</v>
      </c>
      <c r="J48" s="27" t="str">
        <f>IFERROR(SUMPRODUCT(0.001*C48:G48-I48*DeltaP_agua_LHP_comb!I48:M48,0.001*C48:G48-I48*DeltaP_agua_LHP_comb!I48:M48),"ND")</f>
        <v>ND</v>
      </c>
      <c r="K48" s="25" t="e">
        <f>I48/'Dados teoricos e resumo geral'!$I$2-1</f>
        <v>#VALUE!</v>
      </c>
      <c r="L48" s="25" t="e">
        <f t="shared" si="0"/>
        <v>#VALUE!</v>
      </c>
    </row>
    <row r="49" spans="1:12">
      <c r="A49" s="1" t="str">
        <f>'A3-999-92-16-7565-0-0'!A49</f>
        <v>045</v>
      </c>
      <c r="B49" s="4">
        <v>25</v>
      </c>
      <c r="C49" s="36">
        <v>27.717209871017999</v>
      </c>
      <c r="D49" s="36">
        <v>37.405430357712</v>
      </c>
      <c r="E49" s="36">
        <v>50.073392478533997</v>
      </c>
      <c r="F49" s="36">
        <v>60.793704899251999</v>
      </c>
      <c r="G49" s="36">
        <v>68.2013887594821</v>
      </c>
      <c r="I49" s="28">
        <f>IFERROR(0.001*SUMPRODUCT(C49:G49,DeltaP_agua_LHP_comb!I49:M49)/SUMSQ(DeltaP_agua_LHP_comb!I49:M49),"ND")</f>
        <v>1.3536661767100347E-6</v>
      </c>
      <c r="J49" s="27">
        <f>IFERROR(SUMPRODUCT(0.001*C49:G49-I49*DeltaP_agua_LHP_comb!I49:M49,0.001*C49:G49-I49*DeltaP_agua_LHP_comb!I49:M49),"ND")</f>
        <v>1.5000911057999759E-6</v>
      </c>
      <c r="K49" s="25">
        <f>I49/'Dados teoricos e resumo geral'!$I$2-1</f>
        <v>-0.12440738893270731</v>
      </c>
      <c r="L49" s="25">
        <f t="shared" si="0"/>
        <v>0.30435505013438524</v>
      </c>
    </row>
    <row r="50" spans="1:12">
      <c r="A50" s="1" t="str">
        <f>'A3-999-92-16-7565-0-0'!A50</f>
        <v>046</v>
      </c>
      <c r="B50" s="4">
        <v>26</v>
      </c>
      <c r="C50" s="4"/>
      <c r="D50" s="4"/>
      <c r="E50" s="4"/>
      <c r="F50" s="4"/>
      <c r="G50" s="4"/>
      <c r="I50" s="28" t="str">
        <f>IFERROR(0.001*SUMPRODUCT(C50:G50,DeltaP_agua_LHP_comb!I50:M50)/SUMSQ(DeltaP_agua_LHP_comb!I50:M50),"ND")</f>
        <v>ND</v>
      </c>
      <c r="J50" s="27" t="str">
        <f>IFERROR(SUMPRODUCT(0.001*C50:G50-I50*DeltaP_agua_LHP_comb!I50:M50,0.001*C50:G50-I50*DeltaP_agua_LHP_comb!I50:M50),"ND")</f>
        <v>ND</v>
      </c>
      <c r="K50" s="25" t="e">
        <f>I50/'Dados teoricos e resumo geral'!$I$2-1</f>
        <v>#VALUE!</v>
      </c>
      <c r="L50" s="25" t="e">
        <f t="shared" si="0"/>
        <v>#VALUE!</v>
      </c>
    </row>
    <row r="51" spans="1:12">
      <c r="A51" s="1" t="str">
        <f>'A3-999-92-16-7565-0-0'!A51</f>
        <v>047</v>
      </c>
      <c r="B51" s="4">
        <v>27</v>
      </c>
      <c r="C51" s="4"/>
      <c r="D51" s="4"/>
      <c r="E51" s="4"/>
      <c r="F51" s="4"/>
      <c r="G51" s="4"/>
      <c r="I51" s="28" t="str">
        <f>IFERROR(0.001*SUMPRODUCT(C51:G51,DeltaP_agua_LHP_comb!I51:M51)/SUMSQ(DeltaP_agua_LHP_comb!I51:M51),"ND")</f>
        <v>ND</v>
      </c>
      <c r="J51" s="27" t="str">
        <f>IFERROR(SUMPRODUCT(0.001*C51:G51-I51*DeltaP_agua_LHP_comb!I51:M51,0.001*C51:G51-I51*DeltaP_agua_LHP_comb!I51:M51),"ND")</f>
        <v>ND</v>
      </c>
      <c r="K51" s="25" t="e">
        <f>I51/'Dados teoricos e resumo geral'!$I$2-1</f>
        <v>#VALUE!</v>
      </c>
      <c r="L51" s="25" t="e">
        <f t="shared" si="0"/>
        <v>#VALUE!</v>
      </c>
    </row>
    <row r="52" spans="1:12">
      <c r="A52" s="1" t="str">
        <f>'A3-999-92-16-7565-0-0'!A52</f>
        <v>048</v>
      </c>
      <c r="B52" s="4">
        <v>28</v>
      </c>
      <c r="C52" s="36">
        <v>28.233232094312001</v>
      </c>
      <c r="D52" s="36">
        <v>37.621830603564099</v>
      </c>
      <c r="E52" s="36">
        <v>48.325522421682003</v>
      </c>
      <c r="F52" s="36">
        <v>61.026749491422002</v>
      </c>
      <c r="G52" s="36">
        <v>68.833945150719998</v>
      </c>
      <c r="I52" s="28">
        <f>IFERROR(0.001*SUMPRODUCT(C52:G52,DeltaP_agua_LHP_comb!I52:M52)/SUMSQ(DeltaP_agua_LHP_comb!I52:M52),"ND")</f>
        <v>1.3418320469942602E-6</v>
      </c>
      <c r="J52" s="27">
        <f>IFERROR(SUMPRODUCT(0.001*C52:G52-I52*DeltaP_agua_LHP_comb!I52:M52,0.001*C52:G52-I52*DeltaP_agua_LHP_comb!I52:M52),"ND")</f>
        <v>1.4015927645668635E-6</v>
      </c>
      <c r="K52" s="25">
        <f>I52/'Dados teoricos e resumo geral'!$I$2-1</f>
        <v>-0.13206206533359632</v>
      </c>
      <c r="L52" s="25">
        <f t="shared" si="0"/>
        <v>0.3274637163416052</v>
      </c>
    </row>
    <row r="53" spans="1:12">
      <c r="A53" s="1" t="str">
        <f>'A3-999-92-16-7565-0-0'!A53</f>
        <v>049</v>
      </c>
      <c r="B53" s="4">
        <v>29</v>
      </c>
      <c r="C53" s="36">
        <v>27.800431602608001</v>
      </c>
      <c r="D53" s="36">
        <v>38.237766392201998</v>
      </c>
      <c r="E53" s="36">
        <v>48.092454085794003</v>
      </c>
      <c r="F53" s="36">
        <v>58.812790250230101</v>
      </c>
      <c r="G53" s="36">
        <v>68.367855966380006</v>
      </c>
      <c r="I53" s="28">
        <f>IFERROR(0.001*SUMPRODUCT(C53:G53,DeltaP_agua_LHP_comb!I53:M53)/SUMSQ(DeltaP_agua_LHP_comb!I53:M53),"ND")</f>
        <v>1.3527112648720564E-6</v>
      </c>
      <c r="J53" s="27">
        <f>IFERROR(SUMPRODUCT(0.001*C53:G53-I53*DeltaP_agua_LHP_comb!I53:M53,0.001*C53:G53-I53*DeltaP_agua_LHP_comb!I53:M53),"ND")</f>
        <v>1.4730413749711763E-6</v>
      </c>
      <c r="K53" s="25">
        <f>I53/'Dados teoricos e resumo geral'!$I$2-1</f>
        <v>-0.12502505506335293</v>
      </c>
      <c r="L53" s="25">
        <f t="shared" si="0"/>
        <v>0.30619725214838667</v>
      </c>
    </row>
    <row r="54" spans="1:12">
      <c r="A54" s="1" t="str">
        <f>'A3-999-92-16-7565-0-0'!A54</f>
        <v>050</v>
      </c>
      <c r="B54" s="4">
        <v>30</v>
      </c>
      <c r="C54" s="4"/>
      <c r="D54" s="4"/>
      <c r="E54" s="4"/>
      <c r="F54" s="4"/>
      <c r="G54" s="4"/>
      <c r="I54" s="28" t="str">
        <f>IFERROR(0.001*SUMPRODUCT(C54:G54,DeltaP_agua_LHP_comb!I54:M54)/SUMSQ(DeltaP_agua_LHP_comb!I54:M54),"ND")</f>
        <v>ND</v>
      </c>
      <c r="J54" s="27" t="str">
        <f>IFERROR(SUMPRODUCT(0.001*C54:G54-I54*DeltaP_agua_LHP_comb!I54:M54,0.001*C54:G54-I54*DeltaP_agua_LHP_comb!I54:M54),"ND")</f>
        <v>ND</v>
      </c>
      <c r="K54" s="25" t="e">
        <f>I54/'Dados teoricos e resumo geral'!$I$2-1</f>
        <v>#VALUE!</v>
      </c>
      <c r="L54" s="25" t="e">
        <f t="shared" si="0"/>
        <v>#VALUE!</v>
      </c>
    </row>
    <row r="55" spans="1:12">
      <c r="A55" s="1" t="str">
        <f>'A3-999-92-16-7565-0-0'!A55</f>
        <v>051</v>
      </c>
      <c r="B55" s="4">
        <v>31</v>
      </c>
      <c r="C55" s="4">
        <v>28.516233469154098</v>
      </c>
      <c r="D55" s="4">
        <v>38.254410738520001</v>
      </c>
      <c r="E55" s="4">
        <v>49.1744790587721</v>
      </c>
      <c r="F55" s="4">
        <v>58.263455590581998</v>
      </c>
      <c r="G55" s="4">
        <v>68.800656458084006</v>
      </c>
      <c r="I55" s="28">
        <f>IFERROR(0.001*SUMPRODUCT(C55:G55,DeltaP_agua_LHP_comb!I55:M55)/SUMSQ(DeltaP_agua_LHP_comb!I55:M55),"ND")</f>
        <v>1.3704313926444639E-6</v>
      </c>
      <c r="J55" s="27">
        <f>IFERROR(SUMPRODUCT(0.001*C55:G55-I55*DeltaP_agua_LHP_comb!I55:M55,0.001*C55:G55-I55*DeltaP_agua_LHP_comb!I55:M55),"ND")</f>
        <v>3.4260056975312596E-7</v>
      </c>
      <c r="K55" s="25">
        <f>I55/'Dados teoricos e resumo geral'!$I$2-1</f>
        <v>-0.11356313541755247</v>
      </c>
      <c r="L55" s="25">
        <f t="shared" si="0"/>
        <v>0.27263652119388371</v>
      </c>
    </row>
    <row r="56" spans="1:12">
      <c r="A56" s="1" t="str">
        <f>'A3-999-92-16-7565-0-0'!A56</f>
        <v>052</v>
      </c>
      <c r="B56" s="4">
        <v>32</v>
      </c>
      <c r="C56" s="4"/>
      <c r="D56" s="4"/>
      <c r="E56" s="4"/>
      <c r="F56" s="4"/>
      <c r="G56" s="4"/>
      <c r="I56" s="28" t="str">
        <f>IFERROR(0.001*SUMPRODUCT(C56:G56,DeltaP_agua_LHP_comb!I56:M56)/SUMSQ(DeltaP_agua_LHP_comb!I56:M56),"ND")</f>
        <v>ND</v>
      </c>
      <c r="J56" s="27" t="str">
        <f>IFERROR(SUMPRODUCT(0.001*C56:G56-I56*DeltaP_agua_LHP_comb!I56:M56,0.001*C56:G56-I56*DeltaP_agua_LHP_comb!I56:M56),"ND")</f>
        <v>ND</v>
      </c>
      <c r="K56" s="25" t="e">
        <f>I56/'Dados teoricos e resumo geral'!$I$2-1</f>
        <v>#VALUE!</v>
      </c>
      <c r="L56" s="25" t="e">
        <f t="shared" si="0"/>
        <v>#VALUE!</v>
      </c>
    </row>
    <row r="57" spans="1:12">
      <c r="A57" s="1" t="str">
        <f>'A3-999-92-16-7565-0-0'!A57</f>
        <v>053</v>
      </c>
      <c r="B57" s="4">
        <v>33</v>
      </c>
      <c r="C57" s="4">
        <v>27.983543155824002</v>
      </c>
      <c r="D57" s="4">
        <v>38.137876570575997</v>
      </c>
      <c r="E57" s="4">
        <v>48.575211360170002</v>
      </c>
      <c r="F57" s="4">
        <v>58.546433221706103</v>
      </c>
      <c r="G57" s="4">
        <v>68.9837680113</v>
      </c>
      <c r="I57" s="28">
        <f>IFERROR(0.001*SUMPRODUCT(C57:G57,DeltaP_agua_LHP_comb!I57:M57)/SUMSQ(DeltaP_agua_LHP_comb!I57:M57),"ND")</f>
        <v>1.3689868039021352E-6</v>
      </c>
      <c r="J57" s="27">
        <f>IFERROR(SUMPRODUCT(0.001*C57:G57-I57*DeltaP_agua_LHP_comb!I57:M57,0.001*C57:G57-I57*DeltaP_agua_LHP_comb!I57:M57),"ND")</f>
        <v>6.5736267261078821E-7</v>
      </c>
      <c r="K57" s="25">
        <f>I57/'Dados teoricos e resumo geral'!$I$2-1</f>
        <v>-0.11449753951996433</v>
      </c>
      <c r="L57" s="25">
        <f t="shared" si="0"/>
        <v>0.27532377335457747</v>
      </c>
    </row>
    <row r="58" spans="1:12">
      <c r="A58" s="1" t="str">
        <f>'A3-999-92-16-7565-0-0'!A58</f>
        <v>054</v>
      </c>
      <c r="B58" s="4">
        <v>34</v>
      </c>
      <c r="C58" s="4">
        <v>27.733854217335999</v>
      </c>
      <c r="D58" s="4">
        <v>38.021366146349997</v>
      </c>
      <c r="E58" s="4">
        <v>48.092454085794003</v>
      </c>
      <c r="F58" s="4">
        <v>58.696256082285998</v>
      </c>
      <c r="G58" s="4">
        <v>68.800656458084006</v>
      </c>
      <c r="I58" s="28">
        <f>IFERROR(0.001*SUMPRODUCT(C58:G58,DeltaP_agua_LHP_comb!I58:M58)/SUMSQ(DeltaP_agua_LHP_comb!I58:M58),"ND")</f>
        <v>1.3687638853334156E-6</v>
      </c>
      <c r="J58" s="27">
        <f>IFERROR(SUMPRODUCT(0.001*C58:G58-I58*DeltaP_agua_LHP_comb!I58:M58,0.001*C58:G58-I58*DeltaP_agua_LHP_comb!I58:M58),"ND")</f>
        <v>8.6246005768789097E-7</v>
      </c>
      <c r="K58" s="25">
        <f>I58/'Dados teoricos e resumo geral'!$I$2-1</f>
        <v>-0.11464173005600553</v>
      </c>
      <c r="L58" s="25">
        <f t="shared" si="0"/>
        <v>0.27573920877545466</v>
      </c>
    </row>
    <row r="59" spans="1:12">
      <c r="A59" s="1" t="str">
        <f>'A3-999-92-16-7565-0-0'!A59</f>
        <v>055</v>
      </c>
      <c r="B59" s="4">
        <v>35</v>
      </c>
      <c r="C59" s="4">
        <v>29.065568128801999</v>
      </c>
      <c r="D59" s="4">
        <v>38.404233599100003</v>
      </c>
      <c r="E59" s="4">
        <v>48.325522421682003</v>
      </c>
      <c r="F59" s="4">
        <v>58.5297888753881</v>
      </c>
      <c r="G59" s="4">
        <v>68.784012111766003</v>
      </c>
      <c r="I59" s="28">
        <f>IFERROR(0.001*SUMPRODUCT(C59:G59,DeltaP_agua_LHP_comb!I59:M59)/SUMSQ(DeltaP_agua_LHP_comb!I59:M59),"ND")</f>
        <v>1.3933794061300389E-6</v>
      </c>
      <c r="J59" s="27">
        <f>IFERROR(SUMPRODUCT(0.001*C59:G59-I59*DeltaP_agua_LHP_comb!I59:M59,0.001*C59:G59-I59*DeltaP_agua_LHP_comb!I59:M59),"ND")</f>
        <v>2.1278649402627478E-7</v>
      </c>
      <c r="K59" s="25">
        <f>I59/'Dados teoricos e resumo geral'!$I$2-1</f>
        <v>-9.8719659683027872E-2</v>
      </c>
      <c r="L59" s="25">
        <f t="shared" si="0"/>
        <v>0.23106278910513578</v>
      </c>
    </row>
    <row r="60" spans="1:12">
      <c r="A60" s="1" t="str">
        <f>'A3-999-92-16-7565-0-0'!A60</f>
        <v>056</v>
      </c>
      <c r="B60" s="4">
        <v>36</v>
      </c>
      <c r="C60" s="4">
        <v>26.818296451256</v>
      </c>
      <c r="D60" s="4">
        <v>38.986856951384098</v>
      </c>
      <c r="E60" s="4">
        <v>48.042521046840001</v>
      </c>
      <c r="F60" s="4">
        <v>58.729544774922097</v>
      </c>
      <c r="G60" s="4">
        <v>66.786429372708099</v>
      </c>
      <c r="I60" s="28">
        <f>IFERROR(0.001*SUMPRODUCT(C60:G60,DeltaP_agua_LHP_comb!I60:M60)/SUMSQ(DeltaP_agua_LHP_comb!I60:M60),"ND")</f>
        <v>1.3212834762885243E-6</v>
      </c>
      <c r="J60" s="27">
        <f>IFERROR(SUMPRODUCT(0.001*C60:G60-I60*DeltaP_agua_LHP_comb!I60:M60,0.001*C60:G60-I60*DeltaP_agua_LHP_comb!I60:M60),"ND")</f>
        <v>1.4833046115356591E-6</v>
      </c>
      <c r="K60" s="25">
        <f>I60/'Dados teoricos e resumo geral'!$I$2-1</f>
        <v>-0.14535350822217064</v>
      </c>
      <c r="L60" s="25">
        <f t="shared" si="0"/>
        <v>0.3690741533437305</v>
      </c>
    </row>
    <row r="61" spans="1:12">
      <c r="A61" s="1" t="str">
        <f>'A3-999-92-16-7565-0-0'!A61</f>
        <v>057</v>
      </c>
      <c r="B61" s="4">
        <v>37</v>
      </c>
      <c r="C61" s="4">
        <v>28.449632340164001</v>
      </c>
      <c r="D61" s="4">
        <v>37.938120671042</v>
      </c>
      <c r="E61" s="4">
        <v>47.876053839942102</v>
      </c>
      <c r="F61" s="4">
        <v>59.062479188718001</v>
      </c>
      <c r="G61" s="4">
        <v>68.284610491072002</v>
      </c>
      <c r="I61" s="28">
        <f>IFERROR(0.001*SUMPRODUCT(C61:G61,DeltaP_agua_LHP_comb!I61:M61)/SUMSQ(DeltaP_agua_LHP_comb!I61:M61),"ND")</f>
        <v>1.3398728284591052E-6</v>
      </c>
      <c r="J61" s="27">
        <f>IFERROR(SUMPRODUCT(0.001*C61:G61-I61*DeltaP_agua_LHP_comb!I61:M61,0.001*C61:G61-I61*DeltaP_agua_LHP_comb!I61:M61),"ND")</f>
        <v>9.8090681200404304E-7</v>
      </c>
      <c r="K61" s="25">
        <f>I61/'Dados teoricos e resumo geral'!$I$2-1</f>
        <v>-0.1333293476978622</v>
      </c>
      <c r="L61" s="25">
        <f t="shared" si="0"/>
        <v>0.33134870147753825</v>
      </c>
    </row>
    <row r="62" spans="1:12">
      <c r="A62" s="1" t="str">
        <f>'A3-999-92-16-7565-0-0'!A62</f>
        <v>058</v>
      </c>
      <c r="B62" s="4">
        <v>38</v>
      </c>
      <c r="C62" s="36">
        <v>28.066764887413999</v>
      </c>
      <c r="D62" s="36">
        <v>38.487455330689997</v>
      </c>
      <c r="E62" s="36">
        <v>48.042521046840001</v>
      </c>
      <c r="F62" s="36">
        <v>58.879367635502099</v>
      </c>
      <c r="G62" s="36">
        <v>67.851809999368001</v>
      </c>
      <c r="I62" s="28">
        <f>IFERROR(0.001*SUMPRODUCT(C62:G62,DeltaP_agua_LHP_comb!I62:M62)/SUMSQ(DeltaP_agua_LHP_comb!I62:M62),"ND")</f>
        <v>1.3992677205083401E-6</v>
      </c>
      <c r="J62" s="27">
        <f>IFERROR(SUMPRODUCT(0.001*C62:G62-I62*DeltaP_agua_LHP_comb!I62:M62,0.001*C62:G62-I62*DeltaP_agua_LHP_comb!I62:M62),"ND")</f>
        <v>3.7022758995722144E-7</v>
      </c>
      <c r="K62" s="25">
        <f>I62/'Dados teoricos e resumo geral'!$I$2-1</f>
        <v>-9.4910918170543312E-2</v>
      </c>
      <c r="L62" s="25">
        <f t="shared" si="0"/>
        <v>0.2207236203313423</v>
      </c>
    </row>
    <row r="63" spans="1:12">
      <c r="A63" s="1" t="str">
        <f>'A3-999-92-16-7565-0-0'!A63</f>
        <v>059</v>
      </c>
      <c r="B63" s="4">
        <v>39</v>
      </c>
      <c r="C63" s="4"/>
      <c r="D63" s="4"/>
      <c r="E63" s="4"/>
      <c r="F63" s="4"/>
      <c r="G63" s="4"/>
      <c r="I63" s="28" t="str">
        <f>IFERROR(0.001*SUMPRODUCT(C63:G63,DeltaP_agua_LHP_comb!I63:M63)/SUMSQ(DeltaP_agua_LHP_comb!I63:M63),"ND")</f>
        <v>ND</v>
      </c>
      <c r="J63" s="27" t="str">
        <f>IFERROR(SUMPRODUCT(0.001*C63:G63-I63*DeltaP_agua_LHP_comb!I63:M63,0.001*C63:G63-I63*DeltaP_agua_LHP_comb!I63:M63),"ND")</f>
        <v>ND</v>
      </c>
      <c r="K63" s="25" t="e">
        <f>I63/'Dados teoricos e resumo geral'!$I$2-1</f>
        <v>#VALUE!</v>
      </c>
      <c r="L63" s="25" t="e">
        <f t="shared" si="0"/>
        <v>#VALUE!</v>
      </c>
    </row>
    <row r="64" spans="1:12">
      <c r="A64" s="1" t="str">
        <f>'A3-999-92-16-7565-0-0'!A64</f>
        <v>060</v>
      </c>
      <c r="B64" s="4">
        <v>40</v>
      </c>
      <c r="C64" s="4"/>
      <c r="D64" s="4"/>
      <c r="E64" s="4"/>
      <c r="F64" s="4"/>
      <c r="G64" s="4"/>
      <c r="I64" s="28" t="str">
        <f>IFERROR(0.001*SUMPRODUCT(C64:G64,DeltaP_agua_LHP_comb!I64:M64)/SUMSQ(DeltaP_agua_LHP_comb!I64:M64),"ND")</f>
        <v>ND</v>
      </c>
      <c r="J64" s="27" t="str">
        <f>IFERROR(SUMPRODUCT(0.001*C64:G64-I64*DeltaP_agua_LHP_comb!I64:M64,0.001*C64:G64-I64*DeltaP_agua_LHP_comb!I64:M64),"ND")</f>
        <v>ND</v>
      </c>
      <c r="K64" s="25" t="e">
        <f>I64/'Dados teoricos e resumo geral'!$I$2-1</f>
        <v>#VALUE!</v>
      </c>
      <c r="L64" s="25" t="e">
        <f t="shared" si="0"/>
        <v>#VALUE!</v>
      </c>
    </row>
    <row r="65" spans="1:12">
      <c r="A65" s="1" t="str">
        <f>'A3-999-92-16-7565-0-0'!A65</f>
        <v>061</v>
      </c>
      <c r="B65" s="4">
        <v>41</v>
      </c>
      <c r="C65" s="4">
        <v>28.549522161790001</v>
      </c>
      <c r="D65" s="4">
        <v>39.086723029292003</v>
      </c>
      <c r="E65" s="4">
        <v>48.208988253738099</v>
      </c>
      <c r="F65" s="4">
        <v>61.010105145104099</v>
      </c>
      <c r="G65" s="4">
        <v>67.235897954448006</v>
      </c>
      <c r="I65" s="28">
        <f>IFERROR(0.001*SUMPRODUCT(C65:G65,DeltaP_agua_LHP_comb!I65:M65)/SUMSQ(DeltaP_agua_LHP_comb!I65:M65),"ND")</f>
        <v>1.3251689404517473E-6</v>
      </c>
      <c r="J65" s="27">
        <f>IFERROR(SUMPRODUCT(0.001*C65:G65-I65*DeltaP_agua_LHP_comb!I65:M65,0.001*C65:G65-I65*DeltaP_agua_LHP_comb!I65:M65),"ND")</f>
        <v>1.8727124977246227E-6</v>
      </c>
      <c r="K65" s="25">
        <f>I65/'Dados teoricos e resumo geral'!$I$2-1</f>
        <v>-0.14284027137661892</v>
      </c>
      <c r="L65" s="25">
        <f t="shared" si="0"/>
        <v>0.3610575301206953</v>
      </c>
    </row>
    <row r="66" spans="1:12">
      <c r="A66" s="1" t="str">
        <f>'A3-999-92-16-7565-0-0'!A66</f>
        <v>062</v>
      </c>
      <c r="B66" s="4">
        <v>42</v>
      </c>
      <c r="C66" s="4">
        <v>28.066764887413999</v>
      </c>
      <c r="D66" s="4">
        <v>37.438719050348098</v>
      </c>
      <c r="E66" s="4">
        <v>47.659653594090003</v>
      </c>
      <c r="F66" s="4">
        <v>57.830631355160001</v>
      </c>
      <c r="G66" s="4">
        <v>68.517655083242005</v>
      </c>
      <c r="I66" s="28">
        <f>IFERROR(0.001*SUMPRODUCT(C66:G66,DeltaP_agua_LHP_comb!I66:M66)/SUMSQ(DeltaP_agua_LHP_comb!I66:M66),"ND")</f>
        <v>1.3728153770643266E-6</v>
      </c>
      <c r="J66" s="27">
        <f>IFERROR(SUMPRODUCT(0.001*C66:G66-I66*DeltaP_agua_LHP_comb!I66:M66,0.001*C66:G66-I66*DeltaP_agua_LHP_comb!I66:M66),"ND")</f>
        <v>1.2059911318854265E-6</v>
      </c>
      <c r="K66" s="25">
        <f>I66/'Dados teoricos e resumo geral'!$I$2-1</f>
        <v>-0.11202110151078493</v>
      </c>
      <c r="L66" s="25">
        <f t="shared" si="0"/>
        <v>0.26822032457197076</v>
      </c>
    </row>
    <row r="67" spans="1:12">
      <c r="A67" s="1" t="str">
        <f>'A3-999-92-16-7565-0-0'!A67</f>
        <v>063</v>
      </c>
      <c r="B67" s="4">
        <v>43</v>
      </c>
      <c r="C67" s="4">
        <v>27.833720295243999</v>
      </c>
      <c r="D67" s="4">
        <v>37.938120671042</v>
      </c>
      <c r="E67" s="4">
        <v>46.694162789056001</v>
      </c>
      <c r="F67" s="4">
        <v>61.010105145104099</v>
      </c>
      <c r="G67" s="4">
        <v>68.734079072811994</v>
      </c>
      <c r="I67" s="28">
        <f>IFERROR(0.001*SUMPRODUCT(C67:G67,DeltaP_agua_LHP_comb!I67:M67)/SUMSQ(DeltaP_agua_LHP_comb!I67:M67),"ND")</f>
        <v>1.3535049745382216E-6</v>
      </c>
      <c r="J67" s="27">
        <f>IFERROR(SUMPRODUCT(0.001*C67:G67-I67*DeltaP_agua_LHP_comb!I67:M67,0.001*C67:G67-I67*DeltaP_agua_LHP_comb!I67:M67),"ND")</f>
        <v>1.4516810779723031E-6</v>
      </c>
      <c r="K67" s="25">
        <f>I67/'Dados teoricos e resumo geral'!$I$2-1</f>
        <v>-0.12451165941900288</v>
      </c>
      <c r="L67" s="25">
        <f t="shared" si="0"/>
        <v>0.30466576548764124</v>
      </c>
    </row>
    <row r="68" spans="1:12">
      <c r="A68" s="1" t="str">
        <f>'A3-999-92-16-7565-0-0'!A68</f>
        <v>064</v>
      </c>
      <c r="B68" s="4">
        <v>44</v>
      </c>
      <c r="C68" s="4">
        <v>28.299833223301999</v>
      </c>
      <c r="D68" s="4">
        <v>39.269834582507997</v>
      </c>
      <c r="E68" s="4">
        <v>51.488328121590101</v>
      </c>
      <c r="F68" s="4">
        <v>61.476218073162002</v>
      </c>
      <c r="G68" s="4">
        <v>67.901743038321996</v>
      </c>
      <c r="I68" s="28">
        <f>IFERROR(0.001*SUMPRODUCT(C68:G68,DeltaP_agua_LHP_comb!I68:M68)/SUMSQ(DeltaP_agua_LHP_comb!I68:M68),"ND")</f>
        <v>1.3143100308222424E-6</v>
      </c>
      <c r="J68" s="27">
        <f>IFERROR(SUMPRODUCT(0.001*C68:G68-I68*DeltaP_agua_LHP_comb!I68:M68,0.001*C68:G68-I68*DeltaP_agua_LHP_comb!I68:M68),"ND")</f>
        <v>2.0381465628716352E-6</v>
      </c>
      <c r="K68" s="25">
        <f>I68/'Dados teoricos e resumo geral'!$I$2-1</f>
        <v>-0.14986414565184847</v>
      </c>
      <c r="L68" s="25">
        <f t="shared" si="0"/>
        <v>0.38364071879514272</v>
      </c>
    </row>
    <row r="69" spans="1:12">
      <c r="A69" s="1" t="str">
        <f>'A3-999-92-16-7565-0-0'!A69</f>
        <v>065</v>
      </c>
      <c r="B69" s="4">
        <v>45</v>
      </c>
      <c r="C69" s="4">
        <v>24.288023398867999</v>
      </c>
      <c r="D69" s="4">
        <v>41.217484282611998</v>
      </c>
      <c r="E69" s="4">
        <v>49.540702165204003</v>
      </c>
      <c r="F69" s="4">
        <v>61.942307257502101</v>
      </c>
      <c r="G69" s="4">
        <v>67.735275831424104</v>
      </c>
      <c r="I69" s="28">
        <f>IFERROR(0.001*SUMPRODUCT(C69:G69,DeltaP_agua_LHP_comb!I69:M69)/SUMSQ(DeltaP_agua_LHP_comb!I69:M69),"ND")</f>
        <v>1.2983758127058784E-6</v>
      </c>
      <c r="J69" s="27">
        <f>IFERROR(SUMPRODUCT(0.001*C69:G69-I69*DeltaP_agua_LHP_comb!I69:M69,0.001*C69:G69-I69*DeltaP_agua_LHP_comb!I69:M69),"ND")</f>
        <v>2.4048494859773162E-5</v>
      </c>
      <c r="K69" s="25">
        <f>I69/'Dados teoricos e resumo geral'!$I$2-1</f>
        <v>-0.16017088440758198</v>
      </c>
      <c r="L69" s="25">
        <f t="shared" si="0"/>
        <v>0.4178103625662426</v>
      </c>
    </row>
    <row r="70" spans="1:12">
      <c r="A70" s="1" t="str">
        <f>'A3-999-92-16-7565-0-0'!A70</f>
        <v>066</v>
      </c>
      <c r="B70" s="4">
        <v>46</v>
      </c>
      <c r="C70" s="4">
        <v>27.550742664120001</v>
      </c>
      <c r="D70" s="4">
        <v>40.135459309634001</v>
      </c>
      <c r="E70" s="4">
        <v>47.659653594090003</v>
      </c>
      <c r="F70" s="4">
        <v>57.014963410706002</v>
      </c>
      <c r="G70" s="4">
        <v>67.452298200300007</v>
      </c>
      <c r="I70" s="28">
        <f>IFERROR(0.001*SUMPRODUCT(C70:G70,DeltaP_agua_LHP_comb!I70:M70)/SUMSQ(DeltaP_agua_LHP_comb!I70:M70),"ND")</f>
        <v>1.3404010739294148E-6</v>
      </c>
      <c r="J70" s="27">
        <f>IFERROR(SUMPRODUCT(0.001*C70:G70-I70*DeltaP_agua_LHP_comb!I70:M70,0.001*C70:G70-I70*DeltaP_agua_LHP_comb!I70:M70),"ND")</f>
        <v>1.1303262871598702E-6</v>
      </c>
      <c r="K70" s="25">
        <f>I70/'Dados teoricos e resumo geral'!$I$2-1</f>
        <v>-0.13298766240011983</v>
      </c>
      <c r="L70" s="25">
        <f t="shared" si="0"/>
        <v>0.33029955230084429</v>
      </c>
    </row>
    <row r="71" spans="1:12">
      <c r="A71" s="1" t="str">
        <f>'A3-999-92-16-7565-0-0'!A71</f>
        <v>067</v>
      </c>
      <c r="B71" s="4">
        <v>47</v>
      </c>
      <c r="C71" s="4"/>
      <c r="D71" s="4"/>
      <c r="E71" s="4"/>
      <c r="F71" s="4"/>
      <c r="G71" s="4"/>
      <c r="I71" s="28" t="str">
        <f>IFERROR(0.001*SUMPRODUCT(C71:G71,DeltaP_agua_LHP_comb!I71:M71)/SUMSQ(DeltaP_agua_LHP_comb!I71:M71),"ND")</f>
        <v>ND</v>
      </c>
      <c r="J71" s="27" t="str">
        <f>IFERROR(SUMPRODUCT(0.001*C71:G71-I71*DeltaP_agua_LHP_comb!I71:M71,0.001*C71:G71-I71*DeltaP_agua_LHP_comb!I71:M71),"ND")</f>
        <v>ND</v>
      </c>
      <c r="K71" s="25" t="e">
        <f>I71/'Dados teoricos e resumo geral'!$I$2-1</f>
        <v>#VALUE!</v>
      </c>
      <c r="L71" s="25" t="e">
        <f t="shared" si="0"/>
        <v>#VALUE!</v>
      </c>
    </row>
    <row r="72" spans="1:12">
      <c r="A72" s="1" t="str">
        <f>'A3-999-92-16-7565-0-0'!A72</f>
        <v>068</v>
      </c>
      <c r="B72" s="4">
        <v>48</v>
      </c>
      <c r="C72" s="4">
        <v>25.553159925062001</v>
      </c>
      <c r="D72" s="4">
        <v>37.621830603564099</v>
      </c>
      <c r="E72" s="4">
        <v>48.009232354204002</v>
      </c>
      <c r="F72" s="4">
        <v>57.248008002876098</v>
      </c>
      <c r="G72" s="4">
        <v>69.466501541957996</v>
      </c>
      <c r="I72" s="28">
        <f>IFERROR(0.001*SUMPRODUCT(C72:G72,DeltaP_agua_LHP_comb!I72:M72)/SUMSQ(DeltaP_agua_LHP_comb!I72:M72),"ND")</f>
        <v>1.6013863732589399E-6</v>
      </c>
      <c r="J72" s="27">
        <f>IFERROR(SUMPRODUCT(0.001*C72:G72-I72*DeltaP_agua_LHP_comb!I72:M72,0.001*C72:G72-I72*DeltaP_agua_LHP_comb!I72:M72),"ND")</f>
        <v>1.0162088919060356E-6</v>
      </c>
      <c r="K72" s="25">
        <f>I72/'Dados teoricos e resumo geral'!$I$2-1</f>
        <v>3.5825597192069791E-2</v>
      </c>
      <c r="L72" s="25">
        <f t="shared" si="0"/>
        <v>-6.7976802304255846E-2</v>
      </c>
    </row>
    <row r="73" spans="1:12">
      <c r="A73" s="1" t="str">
        <f>'A3-999-92-16-7565-0-0'!A73</f>
        <v>069</v>
      </c>
      <c r="B73" s="4">
        <v>49</v>
      </c>
      <c r="C73" s="4">
        <v>28.516233469154098</v>
      </c>
      <c r="D73" s="4">
        <v>37.938120671042</v>
      </c>
      <c r="E73" s="4">
        <v>47.210208756067999</v>
      </c>
      <c r="F73" s="4">
        <v>56.5155617900121</v>
      </c>
      <c r="G73" s="4">
        <v>69.349991117732003</v>
      </c>
      <c r="I73" s="28">
        <f>IFERROR(0.001*SUMPRODUCT(C73:G73,DeltaP_agua_LHP_comb!I73:M73)/SUMSQ(DeltaP_agua_LHP_comb!I73:M73),"ND")</f>
        <v>1.3124612832730798E-6</v>
      </c>
      <c r="J73" s="27">
        <f>IFERROR(SUMPRODUCT(0.001*C73:G73-I73*DeltaP_agua_LHP_comb!I73:M73,0.001*C73:G73-I73*DeltaP_agua_LHP_comb!I73:M73),"ND")</f>
        <v>7.8667593968938835E-7</v>
      </c>
      <c r="K73" s="25">
        <f>I73/'Dados teoricos e resumo geral'!$I$2-1</f>
        <v>-0.15105997200965093</v>
      </c>
      <c r="L73" s="25">
        <f t="shared" si="0"/>
        <v>0.38754148758080298</v>
      </c>
    </row>
    <row r="74" spans="1:12">
      <c r="A74" s="1" t="str">
        <f>'A3-999-92-16-7565-0-0'!A74</f>
        <v>070</v>
      </c>
      <c r="B74" s="4">
        <v>50</v>
      </c>
      <c r="C74" s="4">
        <v>29.065568128801999</v>
      </c>
      <c r="D74" s="4">
        <v>38.104587877939998</v>
      </c>
      <c r="E74" s="4">
        <v>48.541922667534003</v>
      </c>
      <c r="F74" s="4">
        <v>57.014963410706002</v>
      </c>
      <c r="G74" s="4">
        <v>67.485586892935999</v>
      </c>
      <c r="I74" s="28">
        <f>IFERROR(0.001*SUMPRODUCT(C74:G74,DeltaP_agua_LHP_comb!I74:M74)/SUMSQ(DeltaP_agua_LHP_comb!I74:M74),"ND")</f>
        <v>1.3281421479759053E-6</v>
      </c>
      <c r="J74" s="27">
        <f>IFERROR(SUMPRODUCT(0.001*C74:G74-I74*DeltaP_agua_LHP_comb!I74:M74,0.001*C74:G74-I74*DeltaP_agua_LHP_comb!I74:M74),"ND")</f>
        <v>1.1993843020796341E-6</v>
      </c>
      <c r="K74" s="25">
        <f>I74/'Dados teoricos e resumo geral'!$I$2-1</f>
        <v>-0.14091710997677542</v>
      </c>
      <c r="L74" s="25">
        <f t="shared" si="0"/>
        <v>0.35497056574942287</v>
      </c>
    </row>
    <row r="75" spans="1:12">
      <c r="A75" s="1" t="str">
        <f>'A3-999-92-16-7565-0-0'!A75</f>
        <v>071</v>
      </c>
      <c r="B75" s="4">
        <v>51</v>
      </c>
      <c r="C75" s="4">
        <v>28.266544530666</v>
      </c>
      <c r="D75" s="4">
        <v>37.089164033952002</v>
      </c>
      <c r="E75" s="4">
        <v>48.791611606022002</v>
      </c>
      <c r="F75" s="4">
        <v>58.346677322171999</v>
      </c>
      <c r="G75" s="4">
        <v>68.134787630491999</v>
      </c>
      <c r="I75" s="28">
        <f>IFERROR(0.001*SUMPRODUCT(C75:G75,DeltaP_agua_LHP_comb!I75:M75)/SUMSQ(DeltaP_agua_LHP_comb!I75:M75),"ND")</f>
        <v>1.324140712060003E-6</v>
      </c>
      <c r="J75" s="27">
        <f>IFERROR(SUMPRODUCT(0.001*C75:G75-I75*DeltaP_agua_LHP_comb!I75:M75,0.001*C75:G75-I75*DeltaP_agua_LHP_comb!I75:M75),"ND")</f>
        <v>5.7639248016014231E-7</v>
      </c>
      <c r="K75" s="25">
        <f>I75/'Dados teoricos e resumo geral'!$I$2-1</f>
        <v>-0.14350536089262422</v>
      </c>
      <c r="L75" s="25">
        <f t="shared" si="0"/>
        <v>0.36317214127546849</v>
      </c>
    </row>
    <row r="76" spans="1:12">
      <c r="A76" s="1" t="str">
        <f>'A3-999-92-16-7565-0-0'!A76</f>
        <v>072</v>
      </c>
      <c r="B76" s="4">
        <v>52</v>
      </c>
      <c r="C76" s="4">
        <v>28.000187502142001</v>
      </c>
      <c r="D76" s="4">
        <v>38.0380104926681</v>
      </c>
      <c r="E76" s="4">
        <v>48.774967259703999</v>
      </c>
      <c r="F76" s="4">
        <v>59.295523780887997</v>
      </c>
      <c r="G76" s="4">
        <v>67.801876960414006</v>
      </c>
      <c r="I76" s="28">
        <f>IFERROR(0.001*SUMPRODUCT(C76:G76,DeltaP_agua_LHP_comb!I76:M76)/SUMSQ(DeltaP_agua_LHP_comb!I76:M76),"ND")</f>
        <v>1.3353351097311065E-6</v>
      </c>
      <c r="J76" s="27">
        <f>IFERROR(SUMPRODUCT(0.001*C76:G76-I76*DeltaP_agua_LHP_comb!I76:M76,0.001*C76:G76-I76*DeltaP_agua_LHP_comb!I76:M76),"ND")</f>
        <v>2.3991586208382076E-7</v>
      </c>
      <c r="K76" s="25">
        <f>I76/'Dados teoricos e resumo geral'!$I$2-1</f>
        <v>-0.13626448270950431</v>
      </c>
      <c r="L76" s="25">
        <f t="shared" si="0"/>
        <v>0.34041241979434944</v>
      </c>
    </row>
    <row r="77" spans="1:12">
      <c r="A77" s="1" t="str">
        <f>'A3-999-92-16-7565-0-0'!A77</f>
        <v>073</v>
      </c>
      <c r="B77" s="4">
        <v>53</v>
      </c>
      <c r="C77" s="4">
        <v>29.065568128801999</v>
      </c>
      <c r="D77" s="4">
        <v>39.619413342622003</v>
      </c>
      <c r="E77" s="4">
        <v>47.110318934441999</v>
      </c>
      <c r="F77" s="4">
        <v>57.74740962357</v>
      </c>
      <c r="G77" s="4">
        <v>67.851809999368001</v>
      </c>
      <c r="I77" s="28">
        <f>IFERROR(0.001*SUMPRODUCT(C77:G77,DeltaP_agua_LHP_comb!I77:M77)/SUMSQ(DeltaP_agua_LHP_comb!I77:M77),"ND")</f>
        <v>1.3712248552245247E-6</v>
      </c>
      <c r="J77" s="27">
        <f>IFERROR(SUMPRODUCT(0.001*C77:G77-I77*DeltaP_agua_LHP_comb!I77:M77,0.001*C77:G77-I77*DeltaP_agua_LHP_comb!I77:M77),"ND")</f>
        <v>2.5108113774011555E-6</v>
      </c>
      <c r="K77" s="25">
        <f>I77/'Dados teoricos e resumo geral'!$I$2-1</f>
        <v>-0.11304989959603839</v>
      </c>
      <c r="L77" s="25">
        <f t="shared" si="0"/>
        <v>0.27116411891765124</v>
      </c>
    </row>
    <row r="78" spans="1:12">
      <c r="A78" s="1" t="str">
        <f>'A3-999-92-16-7565-0-0'!A78</f>
        <v>074</v>
      </c>
      <c r="B78" s="4">
        <v>54</v>
      </c>
      <c r="C78" s="4"/>
      <c r="D78" s="4"/>
      <c r="E78" s="4"/>
      <c r="F78" s="4"/>
      <c r="G78" s="4"/>
      <c r="I78" s="28" t="str">
        <f>IFERROR(0.001*SUMPRODUCT(C78:G78,DeltaP_agua_LHP_comb!I78:M78)/SUMSQ(DeltaP_agua_LHP_comb!I78:M78),"ND")</f>
        <v>ND</v>
      </c>
      <c r="J78" s="27" t="str">
        <f>IFERROR(SUMPRODUCT(0.001*C78:G78-I78*DeltaP_agua_LHP_comb!I78:M78,0.001*C78:G78-I78*DeltaP_agua_LHP_comb!I78:M78),"ND")</f>
        <v>ND</v>
      </c>
      <c r="K78" s="25" t="e">
        <f>I78/'Dados teoricos e resumo geral'!$I$2-1</f>
        <v>#VALUE!</v>
      </c>
      <c r="L78" s="25" t="e">
        <f t="shared" si="0"/>
        <v>#VALUE!</v>
      </c>
    </row>
    <row r="79" spans="1:12">
      <c r="A79" s="1" t="str">
        <f>'A3-999-92-16-7565-0-0'!A79</f>
        <v>075</v>
      </c>
      <c r="B79" s="4">
        <v>55</v>
      </c>
      <c r="C79" s="4"/>
      <c r="D79" s="4"/>
      <c r="E79" s="4"/>
      <c r="F79" s="4"/>
      <c r="G79" s="4"/>
      <c r="I79" s="28" t="str">
        <f>IFERROR(0.001*SUMPRODUCT(C79:G79,DeltaP_agua_LHP_comb!I79:M79)/SUMSQ(DeltaP_agua_LHP_comb!I79:M79),"ND")</f>
        <v>ND</v>
      </c>
      <c r="J79" s="27" t="str">
        <f>IFERROR(SUMPRODUCT(0.001*C79:G79-I79*DeltaP_agua_LHP_comb!I79:M79,0.001*C79:G79-I79*DeltaP_agua_LHP_comb!I79:M79),"ND")</f>
        <v>ND</v>
      </c>
      <c r="K79" s="25" t="e">
        <f>I79/'Dados teoricos e resumo geral'!$I$2-1</f>
        <v>#VALUE!</v>
      </c>
      <c r="L79" s="25" t="e">
        <f t="shared" si="0"/>
        <v>#VALUE!</v>
      </c>
    </row>
    <row r="80" spans="1:12">
      <c r="A80" s="1" t="str">
        <f>'A3-999-92-16-7565-0-0'!A80</f>
        <v>076</v>
      </c>
      <c r="B80" s="4">
        <v>56</v>
      </c>
      <c r="C80" s="4">
        <v>27.767142909972002</v>
      </c>
      <c r="D80" s="4">
        <v>37.338852972440002</v>
      </c>
      <c r="E80" s="4">
        <v>47.742875325680103</v>
      </c>
      <c r="F80" s="4">
        <v>57.131497578649999</v>
      </c>
      <c r="G80" s="4">
        <v>66.470139305230006</v>
      </c>
      <c r="I80" s="28">
        <f>IFERROR(0.001*SUMPRODUCT(C80:G80,DeltaP_agua_LHP_comb!I80:M80)/SUMSQ(DeltaP_agua_LHP_comb!I80:M80),"ND")</f>
        <v>1.3768796143798821E-6</v>
      </c>
      <c r="J80" s="27">
        <f>IFERROR(SUMPRODUCT(0.001*C80:G80-I80*DeltaP_agua_LHP_comb!I80:M80,0.001*C80:G80-I80*DeltaP_agua_LHP_comb!I80:M80),"ND")</f>
        <v>1.6868594691172291E-6</v>
      </c>
      <c r="K80" s="25">
        <f>I80/'Dados teoricos e resumo geral'!$I$2-1</f>
        <v>-0.10939222873228849</v>
      </c>
      <c r="L80" s="25">
        <f t="shared" si="0"/>
        <v>0.26074437521776961</v>
      </c>
    </row>
    <row r="81" spans="1:12">
      <c r="A81" s="1" t="str">
        <f>'A3-999-92-16-7565-0-0'!A81</f>
        <v>077</v>
      </c>
      <c r="B81" s="4">
        <v>57</v>
      </c>
      <c r="C81" s="4">
        <v>27.817075948926</v>
      </c>
      <c r="D81" s="4">
        <v>38.137876570575997</v>
      </c>
      <c r="E81" s="4">
        <v>48.591855706487998</v>
      </c>
      <c r="F81" s="4">
        <v>58.995901803446003</v>
      </c>
      <c r="G81" s="4">
        <v>67.851809999368001</v>
      </c>
      <c r="I81" s="28">
        <f>IFERROR(0.001*SUMPRODUCT(C81:G81,DeltaP_agua_LHP_comb!I81:M81)/SUMSQ(DeltaP_agua_LHP_comb!I81:M81),"ND")</f>
        <v>1.3242578732632557E-6</v>
      </c>
      <c r="J81" s="27">
        <f>IFERROR(SUMPRODUCT(0.001*C81:G81-I81*DeltaP_agua_LHP_comb!I81:M81,0.001*C81:G81-I81*DeltaP_agua_LHP_comb!I81:M81),"ND")</f>
        <v>8.2109638852451426E-8</v>
      </c>
      <c r="K81" s="25">
        <f>I81/'Dados teoricos e resumo geral'!$I$2-1</f>
        <v>-0.1434295774493819</v>
      </c>
      <c r="L81" s="25">
        <f t="shared" si="0"/>
        <v>0.36293094380709356</v>
      </c>
    </row>
    <row r="82" spans="1:12">
      <c r="A82" s="1" t="str">
        <f>'A3-999-92-16-7565-0-0'!A82</f>
        <v>078</v>
      </c>
      <c r="B82" s="4">
        <v>58</v>
      </c>
      <c r="C82" s="4"/>
      <c r="D82" s="4"/>
      <c r="E82" s="4"/>
      <c r="F82" s="4"/>
      <c r="G82" s="4"/>
      <c r="I82" s="28" t="str">
        <f>IFERROR(0.001*SUMPRODUCT(C82:G82,DeltaP_agua_LHP_comb!I82:M82)/SUMSQ(DeltaP_agua_LHP_comb!I82:M82),"ND")</f>
        <v>ND</v>
      </c>
      <c r="J82" s="27" t="str">
        <f>IFERROR(SUMPRODUCT(0.001*C82:G82-I82*DeltaP_agua_LHP_comb!I82:M82,0.001*C82:G82-I82*DeltaP_agua_LHP_comb!I82:M82),"ND")</f>
        <v>ND</v>
      </c>
      <c r="K82" s="25" t="e">
        <f>I82/'Dados teoricos e resumo geral'!$I$2-1</f>
        <v>#VALUE!</v>
      </c>
      <c r="L82" s="25" t="e">
        <f t="shared" si="0"/>
        <v>#VALUE!</v>
      </c>
    </row>
    <row r="83" spans="1:12">
      <c r="A83" s="1" t="str">
        <f>'A3-999-92-16-7565-0-0'!A83</f>
        <v>079</v>
      </c>
      <c r="B83" s="4">
        <v>59</v>
      </c>
      <c r="C83" s="4"/>
      <c r="D83" s="4"/>
      <c r="E83" s="4"/>
      <c r="F83" s="4"/>
      <c r="G83" s="4"/>
      <c r="I83" s="28" t="str">
        <f>IFERROR(0.001*SUMPRODUCT(C83:G83,DeltaP_agua_LHP_comb!I83:M83)/SUMSQ(DeltaP_agua_LHP_comb!I83:M83),"ND")</f>
        <v>ND</v>
      </c>
      <c r="J83" s="27" t="str">
        <f>IFERROR(SUMPRODUCT(0.001*C83:G83-I83*DeltaP_agua_LHP_comb!I83:M83,0.001*C83:G83-I83*DeltaP_agua_LHP_comb!I83:M83),"ND")</f>
        <v>ND</v>
      </c>
      <c r="K83" s="25" t="e">
        <f>I83/'Dados teoricos e resumo geral'!$I$2-1</f>
        <v>#VALUE!</v>
      </c>
      <c r="L83" s="25" t="e">
        <f t="shared" si="0"/>
        <v>#VALUE!</v>
      </c>
    </row>
    <row r="84" spans="1:12">
      <c r="A84" s="1" t="str">
        <f>'A3-999-92-16-7565-0-0'!A84</f>
        <v>080</v>
      </c>
      <c r="B84" s="4">
        <v>60</v>
      </c>
      <c r="C84" s="4">
        <v>27.767142909972002</v>
      </c>
      <c r="D84" s="4">
        <v>38.004698056313998</v>
      </c>
      <c r="E84" s="4">
        <v>48.392099806954</v>
      </c>
      <c r="F84" s="4">
        <v>58.962589367092001</v>
      </c>
      <c r="G84" s="4">
        <v>68.068210245220001</v>
      </c>
      <c r="I84" s="28">
        <f>IFERROR(0.001*SUMPRODUCT(C84:G84,DeltaP_agua_LHP_comb!I84:M84)/SUMSQ(DeltaP_agua_LHP_comb!I84:M84),"ND")</f>
        <v>1.3462224679139424E-6</v>
      </c>
      <c r="J84" s="27">
        <f>IFERROR(SUMPRODUCT(0.001*C84:G84-I84*DeltaP_agua_LHP_comb!I84:M84,0.001*C84:G84-I84*DeltaP_agua_LHP_comb!I84:M84),"ND")</f>
        <v>3.1679277547234223E-7</v>
      </c>
      <c r="K84" s="25">
        <f>I84/'Dados teoricos e resumo geral'!$I$2-1</f>
        <v>-0.1292222070414345</v>
      </c>
      <c r="L84" s="25">
        <f t="shared" si="0"/>
        <v>0.31881934884802621</v>
      </c>
    </row>
    <row r="85" spans="1:12">
      <c r="A85" s="1" t="str">
        <f>'A3-999-92-16-7565-0-0'!A85</f>
        <v>081</v>
      </c>
      <c r="B85" s="4">
        <v>61</v>
      </c>
      <c r="C85" s="4">
        <v>28.000187499999999</v>
      </c>
      <c r="D85" s="4">
        <v>38.637278190000004</v>
      </c>
      <c r="E85" s="4">
        <v>48.258921290000004</v>
      </c>
      <c r="F85" s="4">
        <v>57.797342659999998</v>
      </c>
      <c r="G85" s="4">
        <v>67.70198714</v>
      </c>
      <c r="I85" s="28">
        <f>IFERROR(0.001*SUMPRODUCT(C85:G85,DeltaP_agua_LHP_comb!I85:M85)/SUMSQ(DeltaP_agua_LHP_comb!I85:M85),"ND")</f>
        <v>1.3850677779396628E-6</v>
      </c>
      <c r="J85" s="27">
        <f>IFERROR(SUMPRODUCT(0.001*C85:G85-I85*DeltaP_agua_LHP_comb!I85:M85,0.001*C85:G85-I85*DeltaP_agua_LHP_comb!I85:M85),"ND")</f>
        <v>1.2938345505602503E-7</v>
      </c>
      <c r="K85" s="25">
        <f>I85/'Dados teoricos e resumo geral'!$I$2-1</f>
        <v>-0.10409587455390512</v>
      </c>
      <c r="L85" s="25">
        <f t="shared" si="0"/>
        <v>0.24588204526866964</v>
      </c>
    </row>
    <row r="86" spans="1:12">
      <c r="A86" s="1" t="str">
        <f>'A3-999-92-16-7565-0-0'!A86</f>
        <v>082</v>
      </c>
      <c r="B86" s="4">
        <v>62</v>
      </c>
      <c r="C86" s="4">
        <v>28.216587749999999</v>
      </c>
      <c r="D86" s="4">
        <v>38.254410739999997</v>
      </c>
      <c r="E86" s="4">
        <v>49.207767750000002</v>
      </c>
      <c r="F86" s="4">
        <v>60.410837450000002</v>
      </c>
      <c r="G86" s="4">
        <v>68.317899179999998</v>
      </c>
      <c r="I86" s="28">
        <f>IFERROR(0.001*SUMPRODUCT(C86:G86,DeltaP_agua_LHP_comb!I86:M86)/SUMSQ(DeltaP_agua_LHP_comb!I86:M86),"ND")</f>
        <v>1.443311943940548E-6</v>
      </c>
      <c r="J86" s="27">
        <f>IFERROR(SUMPRODUCT(0.001*C86:G86-I86*DeltaP_agua_LHP_comb!I86:M86,0.001*C86:G86-I86*DeltaP_agua_LHP_comb!I86:M86),"ND")</f>
        <v>2.0352064446608175E-6</v>
      </c>
      <c r="K86" s="25">
        <f>I86/'Dados teoricos e resumo geral'!$I$2-1</f>
        <v>-6.6421769766786598E-2</v>
      </c>
      <c r="L86" s="25">
        <f t="shared" si="0"/>
        <v>0.1473569957413996</v>
      </c>
    </row>
    <row r="87" spans="1:12">
      <c r="A87" s="1" t="str">
        <f>'A3-999-92-16-7565-0-0'!A87</f>
        <v>083</v>
      </c>
      <c r="B87" s="4">
        <v>63</v>
      </c>
      <c r="C87" s="4">
        <v>28.965678310000001</v>
      </c>
      <c r="D87" s="4">
        <v>37.555253219999997</v>
      </c>
      <c r="E87" s="4">
        <v>48.758322909999997</v>
      </c>
      <c r="F87" s="4">
        <v>58.962589370000003</v>
      </c>
      <c r="G87" s="4">
        <v>67.685342790000007</v>
      </c>
      <c r="I87" s="28">
        <f>IFERROR(0.001*SUMPRODUCT(C87:G87,DeltaP_agua_LHP_comb!I87:M87)/SUMSQ(DeltaP_agua_LHP_comb!I87:M87),"ND")</f>
        <v>1.3611240061904171E-6</v>
      </c>
      <c r="J87" s="27">
        <f>IFERROR(SUMPRODUCT(0.001*C87:G87-I87*DeltaP_agua_LHP_comb!I87:M87,0.001*C87:G87-I87*DeltaP_agua_LHP_comb!I87:M87),"ND")</f>
        <v>1.2432776413542232E-6</v>
      </c>
      <c r="K87" s="25">
        <f>I87/'Dados teoricos e resumo geral'!$I$2-1</f>
        <v>-0.119583437134271</v>
      </c>
      <c r="L87" s="25">
        <f t="shared" si="0"/>
        <v>0.29010064310287698</v>
      </c>
    </row>
    <row r="88" spans="1:12">
      <c r="A88" s="1" t="str">
        <f>'A3-999-92-16-7565-0-0'!A88</f>
        <v>084</v>
      </c>
      <c r="B88" s="4">
        <v>64</v>
      </c>
      <c r="C88" s="4"/>
      <c r="D88" s="4"/>
      <c r="E88" s="4"/>
      <c r="F88" s="4"/>
      <c r="G88" s="4"/>
      <c r="I88" s="28" t="str">
        <f>IFERROR(0.001*SUMPRODUCT(C88:G88,DeltaP_agua_LHP_comb!I88:M88)/SUMSQ(DeltaP_agua_LHP_comb!I88:M88),"ND")</f>
        <v>ND</v>
      </c>
      <c r="J88" s="27" t="str">
        <f>IFERROR(SUMPRODUCT(0.001*C88:G88-I88*DeltaP_agua_LHP_comb!I88:M88,0.001*C88:G88-I88*DeltaP_agua_LHP_comb!I88:M88),"ND")</f>
        <v>ND</v>
      </c>
      <c r="K88" s="25" t="e">
        <f>I88/'Dados teoricos e resumo geral'!$I$2-1</f>
        <v>#VALUE!</v>
      </c>
      <c r="L88" s="25" t="e">
        <f t="shared" si="0"/>
        <v>#VALUE!</v>
      </c>
    </row>
    <row r="89" spans="1:12">
      <c r="A89" s="1" t="str">
        <f>'A3-999-92-16-7565-0-0'!A89</f>
        <v>085</v>
      </c>
      <c r="B89" s="4">
        <v>65</v>
      </c>
      <c r="C89" s="4">
        <v>27.45085284</v>
      </c>
      <c r="D89" s="4">
        <v>37.472031489999999</v>
      </c>
      <c r="E89" s="4">
        <v>51.571573600000001</v>
      </c>
      <c r="F89" s="4">
        <v>59.029190499999999</v>
      </c>
      <c r="G89" s="4">
        <v>68.584256210000007</v>
      </c>
      <c r="I89" s="28">
        <f>IFERROR(0.001*SUMPRODUCT(C89:G89,DeltaP_agua_LHP_comb!I89:M89)/SUMSQ(DeltaP_agua_LHP_comb!I89:M89),"ND")</f>
        <v>1.476199979528225E-6</v>
      </c>
      <c r="J89" s="27">
        <f>IFERROR(SUMPRODUCT(0.001*C89:G89-I89*DeltaP_agua_LHP_comb!I89:M89,0.001*C89:G89-I89*DeltaP_agua_LHP_comb!I89:M89),"ND")</f>
        <v>5.559120175968134E-6</v>
      </c>
      <c r="K89" s="25">
        <f>I89/'Dados teoricos e resumo geral'!$I$2-1</f>
        <v>-4.5148784263761454E-2</v>
      </c>
      <c r="L89" s="25">
        <f t="shared" si="0"/>
        <v>9.6802897851033354E-2</v>
      </c>
    </row>
    <row r="90" spans="1:12">
      <c r="A90" s="37" t="str">
        <f>'A3-999-92-16-7565-0-0'!A90</f>
        <v>086</v>
      </c>
      <c r="B90" s="38">
        <v>66</v>
      </c>
      <c r="C90" s="38">
        <v>28.233232090000001</v>
      </c>
      <c r="D90" s="38">
        <v>39.219901540000002</v>
      </c>
      <c r="E90" s="38">
        <v>50.406326890000003</v>
      </c>
      <c r="F90" s="38">
        <v>62.574887390000001</v>
      </c>
      <c r="G90" s="38">
        <v>64.805514720000005</v>
      </c>
      <c r="I90" s="28">
        <f>IFERROR(0.001*SUMPRODUCT(C90:G90,DeltaP_agua_LHP_comb!I90:M90)/SUMSQ(DeltaP_agua_LHP_comb!I90:M90),"ND")</f>
        <v>1.4349158513451575E-6</v>
      </c>
      <c r="J90" s="27">
        <f>IFERROR(SUMPRODUCT(0.001*C90:G90-I90*DeltaP_agua_LHP_comb!I90:M90,0.001*C90:G90-I90*DeltaP_agua_LHP_comb!I90:M90),"ND")</f>
        <v>3.9287555974894294E-3</v>
      </c>
      <c r="K90" s="25">
        <f>I90/'Dados teoricos e resumo geral'!$I$2-1</f>
        <v>-7.1852618793559309E-2</v>
      </c>
      <c r="L90" s="25">
        <f t="shared" si="0"/>
        <v>0.16082328949570646</v>
      </c>
    </row>
    <row r="91" spans="1:12">
      <c r="A91" s="1" t="str">
        <f>'A3-999-92-16-7565-0-0'!A91</f>
        <v>087</v>
      </c>
      <c r="B91" s="4">
        <v>67</v>
      </c>
      <c r="C91" s="4">
        <v>29.34854576</v>
      </c>
      <c r="D91" s="4">
        <v>39.952347760000002</v>
      </c>
      <c r="E91" s="4">
        <v>48.708389869999998</v>
      </c>
      <c r="F91" s="4">
        <v>57.114829489999998</v>
      </c>
      <c r="G91" s="4">
        <v>68.367855969999994</v>
      </c>
      <c r="I91" s="28">
        <f>IFERROR(0.001*SUMPRODUCT(C91:G91,DeltaP_agua_LHP_comb!I91:M91)/SUMSQ(DeltaP_agua_LHP_comb!I91:M91),"ND")</f>
        <v>1.4086324574702588E-6</v>
      </c>
      <c r="J91" s="27">
        <f>IFERROR(SUMPRODUCT(0.001*C91:G91-I91*DeltaP_agua_LHP_comb!I91:M91,0.001*C91:G91-I91*DeltaP_agua_LHP_comb!I91:M91),"ND")</f>
        <v>4.3519413714282748E-7</v>
      </c>
      <c r="K91" s="25">
        <f>I91/'Dados teoricos e resumo geral'!$I$2-1</f>
        <v>-8.885352039439931E-2</v>
      </c>
      <c r="L91" s="25">
        <f t="shared" si="0"/>
        <v>0.20454657458824133</v>
      </c>
    </row>
    <row r="92" spans="1:12">
      <c r="A92" s="1" t="str">
        <f>'A3-999-92-16-7565-0-0'!A92</f>
        <v>088</v>
      </c>
      <c r="B92" s="4">
        <v>68</v>
      </c>
      <c r="C92" s="4">
        <v>28.016831849999999</v>
      </c>
      <c r="D92" s="4">
        <v>38.121232220000003</v>
      </c>
      <c r="E92" s="4">
        <v>47.809476449999998</v>
      </c>
      <c r="F92" s="4">
        <v>57.797342659999998</v>
      </c>
      <c r="G92" s="4">
        <v>67.618765409999995</v>
      </c>
      <c r="I92" s="28">
        <f>IFERROR(0.001*SUMPRODUCT(C92:G92,DeltaP_agua_LHP_comb!I92:M92)/SUMSQ(DeltaP_agua_LHP_comb!I92:M92),"ND")</f>
        <v>1.3507008439790926E-6</v>
      </c>
      <c r="J92" s="27">
        <f>IFERROR(SUMPRODUCT(0.001*C92:G92-I92*DeltaP_agua_LHP_comb!I92:M92,0.001*C92:G92-I92*DeltaP_agua_LHP_comb!I92:M92),"ND")</f>
        <v>1.7240787308689549E-6</v>
      </c>
      <c r="K92" s="25">
        <f>I92/'Dados teoricos e resumo geral'!$I$2-1</f>
        <v>-0.12632545667587802</v>
      </c>
      <c r="L92" s="25">
        <f t="shared" si="0"/>
        <v>0.31008850692669943</v>
      </c>
    </row>
    <row r="93" spans="1:12">
      <c r="A93" s="1" t="str">
        <f>'A3-999-92-16-7565-0-0'!A93</f>
        <v>089</v>
      </c>
      <c r="B93" s="4">
        <v>69</v>
      </c>
      <c r="C93" s="4">
        <v>27.76714291</v>
      </c>
      <c r="D93" s="4">
        <v>37.089164029999999</v>
      </c>
      <c r="E93" s="4">
        <v>47.360007869999997</v>
      </c>
      <c r="F93" s="4">
        <v>57.614231109999999</v>
      </c>
      <c r="G93" s="4">
        <v>67.951676079999999</v>
      </c>
      <c r="I93" s="28">
        <f>IFERROR(0.001*SUMPRODUCT(C93:G93,DeltaP_agua_LHP_comb!I93:M93)/SUMSQ(DeltaP_agua_LHP_comb!I93:M93),"ND")</f>
        <v>1.3413755193493964E-6</v>
      </c>
      <c r="J93" s="27">
        <f>IFERROR(SUMPRODUCT(0.001*C93:G93-I93*DeltaP_agua_LHP_comb!I93:M93,0.001*C93:G93-I93*DeltaP_agua_LHP_comb!I93:M93),"ND")</f>
        <v>1.0624722125616658E-6</v>
      </c>
      <c r="K93" s="25">
        <f>I93/'Dados teoricos e resumo geral'!$I$2-1</f>
        <v>-0.13235736135226628</v>
      </c>
      <c r="L93" s="25">
        <f t="shared" si="0"/>
        <v>0.32836745582884896</v>
      </c>
    </row>
    <row r="94" spans="1:12">
      <c r="A94" s="1" t="str">
        <f>'A3-999-92-16-7565-0-0'!A94</f>
        <v>090</v>
      </c>
      <c r="B94" s="4">
        <v>70</v>
      </c>
      <c r="C94" s="4">
        <v>28.13336602</v>
      </c>
      <c r="D94" s="4">
        <v>40.251969729999999</v>
      </c>
      <c r="E94" s="4">
        <v>48.075809739999997</v>
      </c>
      <c r="F94" s="4">
        <v>58.180210119999998</v>
      </c>
      <c r="G94" s="4">
        <v>67.885098690000007</v>
      </c>
      <c r="I94" s="28">
        <f>IFERROR(0.001*SUMPRODUCT(C94:G94,DeltaP_agua_LHP_comb!I94:M94)/SUMSQ(DeltaP_agua_LHP_comb!I94:M94),"ND")</f>
        <v>1.3455557012154422E-6</v>
      </c>
      <c r="J94" s="27">
        <f>IFERROR(SUMPRODUCT(0.001*C94:G94-I94*DeltaP_agua_LHP_comb!I94:M94,0.001*C94:G94-I94*DeltaP_agua_LHP_comb!I94:M94),"ND")</f>
        <v>3.1096213739882308E-7</v>
      </c>
      <c r="K94" s="25">
        <f>I94/'Dados teoricos e resumo geral'!$I$2-1</f>
        <v>-0.12965349209867905</v>
      </c>
      <c r="L94" s="25">
        <f t="shared" si="0"/>
        <v>0.32012670861672654</v>
      </c>
    </row>
    <row r="95" spans="1:12">
      <c r="A95" s="1" t="str">
        <f>'A3-999-92-16-7565-0-0'!A95</f>
        <v>091</v>
      </c>
      <c r="B95" s="4">
        <v>71</v>
      </c>
      <c r="C95" s="4">
        <v>27.584031360000001</v>
      </c>
      <c r="D95" s="4">
        <v>37.571897559999996</v>
      </c>
      <c r="E95" s="4">
        <v>47.842765149999998</v>
      </c>
      <c r="F95" s="4">
        <v>57.847275699999997</v>
      </c>
      <c r="G95" s="4">
        <v>68.950479319999999</v>
      </c>
      <c r="I95" s="28">
        <f>IFERROR(0.001*SUMPRODUCT(C95:G95,DeltaP_agua_LHP_comb!I95:M95)/SUMSQ(DeltaP_agua_LHP_comb!I95:M95),"ND")</f>
        <v>1.3211405368741933E-6</v>
      </c>
      <c r="J95" s="27">
        <f>IFERROR(SUMPRODUCT(0.001*C95:G95-I95*DeltaP_agua_LHP_comb!I95:M95,0.001*C95:G95-I95*DeltaP_agua_LHP_comb!I95:M95),"ND")</f>
        <v>7.8240777526647736E-7</v>
      </c>
      <c r="K95" s="25">
        <f>I95/'Dados teoricos e resumo geral'!$I$2-1</f>
        <v>-0.14544596579935753</v>
      </c>
      <c r="L95" s="25">
        <f t="shared" si="0"/>
        <v>0.3693704204533701</v>
      </c>
    </row>
    <row r="96" spans="1:12">
      <c r="A96" s="1" t="str">
        <f>'A3-999-92-16-7565-0-0'!A96</f>
        <v>092</v>
      </c>
      <c r="B96" s="4">
        <v>72</v>
      </c>
      <c r="C96" s="4"/>
      <c r="D96" s="4"/>
      <c r="E96" s="4"/>
      <c r="F96" s="4"/>
      <c r="G96" s="4"/>
      <c r="I96" s="28" t="str">
        <f>IFERROR(0.001*SUMPRODUCT(C96:G96,DeltaP_agua_LHP_comb!I96:M96)/SUMSQ(DeltaP_agua_LHP_comb!I96:M96),"ND")</f>
        <v>ND</v>
      </c>
      <c r="J96" s="27" t="str">
        <f>IFERROR(SUMPRODUCT(0.001*C96:G96-I96*DeltaP_agua_LHP_comb!I96:M96,0.001*C96:G96-I96*DeltaP_agua_LHP_comb!I96:M96),"ND")</f>
        <v>ND</v>
      </c>
      <c r="K96" s="25" t="e">
        <f>I96/'Dados teoricos e resumo geral'!$I$2-1</f>
        <v>#VALUE!</v>
      </c>
      <c r="L96" s="25" t="e">
        <f t="shared" si="0"/>
        <v>#VALUE!</v>
      </c>
    </row>
    <row r="97" spans="1:12">
      <c r="A97" s="1" t="str">
        <f>'A3-999-92-16-7565-0-0'!A97</f>
        <v>093</v>
      </c>
      <c r="B97" s="4">
        <v>73</v>
      </c>
      <c r="C97" s="4"/>
      <c r="D97" s="4"/>
      <c r="E97" s="4"/>
      <c r="F97" s="4"/>
      <c r="G97" s="4"/>
      <c r="I97" s="28" t="str">
        <f>IFERROR(0.001*SUMPRODUCT(C97:G97,DeltaP_agua_LHP_comb!I97:M97)/SUMSQ(DeltaP_agua_LHP_comb!I97:M97),"ND")</f>
        <v>ND</v>
      </c>
      <c r="J97" s="27" t="str">
        <f>IFERROR(SUMPRODUCT(0.001*C97:G97-I97*DeltaP_agua_LHP_comb!I97:M97,0.001*C97:G97-I97*DeltaP_agua_LHP_comb!I97:M97),"ND")</f>
        <v>ND</v>
      </c>
      <c r="K97" s="25" t="e">
        <f>I97/'Dados teoricos e resumo geral'!$I$2-1</f>
        <v>#VALUE!</v>
      </c>
      <c r="L97" s="25" t="e">
        <f t="shared" si="0"/>
        <v>#VALUE!</v>
      </c>
    </row>
    <row r="98" spans="1:12">
      <c r="A98" s="1" t="str">
        <f>'A3-999-92-16-7565-0-0'!A98</f>
        <v>094</v>
      </c>
      <c r="B98" s="4">
        <v>74</v>
      </c>
      <c r="C98" s="4"/>
      <c r="D98" s="4"/>
      <c r="E98" s="4"/>
      <c r="F98" s="4"/>
      <c r="G98" s="4"/>
      <c r="I98" s="28" t="str">
        <f>IFERROR(0.001*SUMPRODUCT(C98:G98,DeltaP_agua_LHP_comb!I98:M98)/SUMSQ(DeltaP_agua_LHP_comb!I98:M98),"ND")</f>
        <v>ND</v>
      </c>
      <c r="J98" s="27" t="str">
        <f>IFERROR(SUMPRODUCT(0.001*C98:G98-I98*DeltaP_agua_LHP_comb!I98:M98,0.001*C98:G98-I98*DeltaP_agua_LHP_comb!I98:M98),"ND")</f>
        <v>ND</v>
      </c>
      <c r="K98" s="25" t="e">
        <f>I98/'Dados teoricos e resumo geral'!$I$2-1</f>
        <v>#VALUE!</v>
      </c>
      <c r="L98" s="25" t="e">
        <f t="shared" si="0"/>
        <v>#VALUE!</v>
      </c>
    </row>
    <row r="99" spans="1:12">
      <c r="A99" s="1" t="str">
        <f>'A3-999-92-16-7565-0-0'!A99</f>
        <v>095</v>
      </c>
      <c r="B99" s="4">
        <v>75</v>
      </c>
      <c r="C99" s="4">
        <v>27.81707595</v>
      </c>
      <c r="D99" s="4">
        <v>37.588541910000004</v>
      </c>
      <c r="E99" s="4">
        <v>47.842765149999998</v>
      </c>
      <c r="F99" s="4">
        <v>58.812790249999999</v>
      </c>
      <c r="G99" s="4">
        <v>67.618765409999995</v>
      </c>
      <c r="I99" s="28">
        <f>IFERROR(0.001*SUMPRODUCT(C99:G99,DeltaP_agua_LHP_comb!I99:M99)/SUMSQ(DeltaP_agua_LHP_comb!I99:M99),"ND")</f>
        <v>1.3455598082665862E-6</v>
      </c>
      <c r="J99" s="27">
        <f>IFERROR(SUMPRODUCT(0.001*C99:G99-I99*DeltaP_agua_LHP_comb!I99:M99,0.001*C99:G99-I99*DeltaP_agua_LHP_comb!I99:M99),"ND")</f>
        <v>3.3967216105926713E-7</v>
      </c>
      <c r="K99" s="25">
        <f>I99/'Dados teoricos e resumo geral'!$I$2-1</f>
        <v>-0.12965083553260925</v>
      </c>
      <c r="L99" s="25">
        <f t="shared" si="0"/>
        <v>0.3201186497855979</v>
      </c>
    </row>
    <row r="100" spans="1:12">
      <c r="A100" s="1" t="str">
        <f>'A3-999-92-16-7565-0-0'!A100</f>
        <v>096</v>
      </c>
      <c r="B100" s="4">
        <v>76</v>
      </c>
      <c r="C100" s="4"/>
      <c r="D100" s="4"/>
      <c r="E100" s="4"/>
      <c r="F100" s="4"/>
      <c r="G100" s="4"/>
      <c r="I100" s="28" t="str">
        <f>IFERROR(0.001*SUMPRODUCT(C100:G100,DeltaP_agua_LHP_comb!I100:M100)/SUMSQ(DeltaP_agua_LHP_comb!I100:M100),"ND")</f>
        <v>ND</v>
      </c>
      <c r="J100" s="27" t="str">
        <f>IFERROR(SUMPRODUCT(0.001*C100:G100-I100*DeltaP_agua_LHP_comb!I100:M100,0.001*C100:G100-I100*DeltaP_agua_LHP_comb!I100:M100),"ND")</f>
        <v>ND</v>
      </c>
      <c r="K100" s="25" t="e">
        <f>I100/'Dados teoricos e resumo geral'!$I$2-1</f>
        <v>#VALUE!</v>
      </c>
      <c r="L100" s="25" t="e">
        <f t="shared" si="0"/>
        <v>#VALUE!</v>
      </c>
    </row>
    <row r="101" spans="1:12">
      <c r="A101" s="1" t="str">
        <f>'A3-999-92-16-7565-0-0'!A101</f>
        <v>097</v>
      </c>
      <c r="B101" s="4">
        <v>77</v>
      </c>
      <c r="C101" s="4">
        <v>27.867008989999999</v>
      </c>
      <c r="D101" s="4">
        <v>37.721720429999998</v>
      </c>
      <c r="E101" s="4">
        <v>49.008011850000003</v>
      </c>
      <c r="F101" s="4">
        <v>58.08034404</v>
      </c>
      <c r="G101" s="4">
        <v>67.901743039999999</v>
      </c>
      <c r="I101" s="28">
        <f>IFERROR(0.001*SUMPRODUCT(C101:G101,DeltaP_agua_LHP_comb!I101:M101)/SUMSQ(DeltaP_agua_LHP_comb!I101:M101),"ND")</f>
        <v>1.3523490592702886E-6</v>
      </c>
      <c r="J101" s="27">
        <f>IFERROR(SUMPRODUCT(0.001*C101:G101-I101*DeltaP_agua_LHP_comb!I101:M101,0.001*C101:G101-I101*DeltaP_agua_LHP_comb!I101:M101),"ND")</f>
        <v>3.324672718361291E-7</v>
      </c>
      <c r="K101" s="25">
        <f>I101/'Dados teoricos e resumo geral'!$I$2-1</f>
        <v>-0.12525934070485867</v>
      </c>
      <c r="L101" s="25">
        <f t="shared" si="0"/>
        <v>0.30689703496899523</v>
      </c>
    </row>
    <row r="102" spans="1:12">
      <c r="A102" s="1" t="str">
        <f>'A3-999-92-16-7565-0-0'!A102</f>
        <v>098</v>
      </c>
      <c r="B102" s="4">
        <v>78</v>
      </c>
      <c r="C102" s="4">
        <v>27.867008989999999</v>
      </c>
      <c r="D102" s="4">
        <v>39.020145640000003</v>
      </c>
      <c r="E102" s="4">
        <v>48.408744149999997</v>
      </c>
      <c r="F102" s="4">
        <v>57.997098559999998</v>
      </c>
      <c r="G102" s="4">
        <v>67.568808619999999</v>
      </c>
      <c r="I102" s="28">
        <f>IFERROR(0.001*SUMPRODUCT(C102:G102,DeltaP_agua_LHP_comb!I102:M102)/SUMSQ(DeltaP_agua_LHP_comb!I102:M102),"ND")</f>
        <v>1.3211110084801077E-6</v>
      </c>
      <c r="J102" s="27">
        <f>IFERROR(SUMPRODUCT(0.001*C102:G102-I102*DeltaP_agua_LHP_comb!I102:M102,0.001*C102:G102-I102*DeltaP_agua_LHP_comb!I102:M102),"ND")</f>
        <v>9.0674006765395614E-7</v>
      </c>
      <c r="K102" s="25">
        <f>I102/'Dados teoricos e resumo geral'!$I$2-1</f>
        <v>-0.1454650656661659</v>
      </c>
      <c r="L102" s="25">
        <f t="shared" si="0"/>
        <v>0.36943163523555489</v>
      </c>
    </row>
    <row r="103" spans="1:12">
      <c r="A103" s="1" t="str">
        <f>'A3-999-92-16-7565-0-0'!A103</f>
        <v>099</v>
      </c>
      <c r="B103" s="4">
        <v>79</v>
      </c>
      <c r="C103" s="4">
        <v>28.749278060000002</v>
      </c>
      <c r="D103" s="4">
        <v>38.554032720000002</v>
      </c>
      <c r="E103" s="4">
        <v>48.175699559999998</v>
      </c>
      <c r="F103" s="4">
        <v>58.113632729999999</v>
      </c>
      <c r="G103" s="4">
        <v>68.534299430000004</v>
      </c>
      <c r="I103" s="28">
        <f>IFERROR(0.001*SUMPRODUCT(C103:G103,DeltaP_agua_LHP_comb!I103:M103)/SUMSQ(DeltaP_agua_LHP_comb!I103:M103),"ND")</f>
        <v>1.3521596698983456E-6</v>
      </c>
      <c r="J103" s="27">
        <f>IFERROR(SUMPRODUCT(0.001*C103:G103-I103*DeltaP_agua_LHP_comb!I103:M103,0.001*C103:G103-I103*DeltaP_agua_LHP_comb!I103:M103),"ND")</f>
        <v>1.6595639783538192E-7</v>
      </c>
      <c r="K103" s="25">
        <f>I103/'Dados teoricos e resumo geral'!$I$2-1</f>
        <v>-0.12538184353276483</v>
      </c>
      <c r="L103" s="25">
        <f t="shared" si="0"/>
        <v>0.30726315998808906</v>
      </c>
    </row>
    <row r="104" spans="1:12">
      <c r="A104" s="1" t="str">
        <f>'A3-999-92-16-7565-0-0'!A104</f>
        <v>100</v>
      </c>
      <c r="B104" s="4">
        <v>80</v>
      </c>
      <c r="C104" s="4">
        <v>33.643333220000002</v>
      </c>
      <c r="D104" s="4">
        <v>42.798887129999997</v>
      </c>
      <c r="E104" s="4">
        <v>51.172061800000002</v>
      </c>
      <c r="F104" s="4">
        <v>59.578525159999998</v>
      </c>
      <c r="G104" s="4">
        <v>68.068210250000007</v>
      </c>
      <c r="I104" s="28">
        <f>IFERROR(0.001*SUMPRODUCT(C104:G104,DeltaP_agua_LHP_comb!I104:M104)/SUMSQ(DeltaP_agua_LHP_comb!I104:M104),"ND")</f>
        <v>1.4004599646601277E-6</v>
      </c>
      <c r="J104" s="27">
        <f>IFERROR(SUMPRODUCT(0.001*C104:G104-I104*DeltaP_agua_LHP_comb!I104:M104,0.001*C104:G104-I104*DeltaP_agua_LHP_comb!I104:M104),"ND")</f>
        <v>3.6838648032345161E-5</v>
      </c>
      <c r="K104" s="25">
        <f>I104/'Dados teoricos e resumo geral'!$I$2-1</f>
        <v>-9.4139738253474992E-2</v>
      </c>
      <c r="L104" s="25">
        <f t="shared" si="0"/>
        <v>0.21864604421234657</v>
      </c>
    </row>
    <row r="105" spans="1:12">
      <c r="A105" s="1" t="str">
        <f>'A3-999-92-16-7565-0-0'!A105</f>
        <v>101</v>
      </c>
      <c r="B105" s="4">
        <v>81</v>
      </c>
      <c r="C105" s="4">
        <v>28.066764890000002</v>
      </c>
      <c r="D105" s="4">
        <v>37.621830600000003</v>
      </c>
      <c r="E105" s="4">
        <v>47.643009249999999</v>
      </c>
      <c r="F105" s="4">
        <v>56.931741680000002</v>
      </c>
      <c r="G105" s="4">
        <v>67.868454349999993</v>
      </c>
      <c r="I105" s="28">
        <f>IFERROR(0.001*SUMPRODUCT(C105:G105,DeltaP_agua_LHP_comb!I105:M105)/SUMSQ(DeltaP_agua_LHP_comb!I105:M105),"ND")</f>
        <v>1.323514431469085E-6</v>
      </c>
      <c r="J105" s="27">
        <f>IFERROR(SUMPRODUCT(0.001*C105:G105-I105*DeltaP_agua_LHP_comb!I105:M105,0.001*C105:G105-I105*DeltaP_agua_LHP_comb!I105:M105),"ND")</f>
        <v>2.3326383208920549E-6</v>
      </c>
      <c r="K105" s="25">
        <f>I105/'Dados teoricos e resumo geral'!$I$2-1</f>
        <v>-0.14391045829942761</v>
      </c>
      <c r="L105" s="25">
        <f t="shared" si="0"/>
        <v>0.3644625393608778</v>
      </c>
    </row>
    <row r="106" spans="1:12">
      <c r="A106" s="1" t="str">
        <f>'A3-999-92-16-7565-0-0'!A106</f>
        <v>102</v>
      </c>
      <c r="B106" s="4">
        <v>82</v>
      </c>
      <c r="C106" s="4">
        <v>27.334342419999999</v>
      </c>
      <c r="D106" s="4">
        <v>38.837034090000003</v>
      </c>
      <c r="E106" s="4">
        <v>48.092454089999997</v>
      </c>
      <c r="F106" s="4">
        <v>57.863920049999997</v>
      </c>
      <c r="G106" s="4">
        <v>68.600900559999999</v>
      </c>
      <c r="I106" s="28">
        <f>IFERROR(0.001*SUMPRODUCT(C106:G106,DeltaP_agua_LHP_comb!I106:M106)/SUMSQ(DeltaP_agua_LHP_comb!I106:M106),"ND")</f>
        <v>1.4066340190762629E-6</v>
      </c>
      <c r="J106" s="27">
        <f>IFERROR(SUMPRODUCT(0.001*C106:G106-I106*DeltaP_agua_LHP_comb!I106:M106,0.001*C106:G106-I106*DeltaP_agua_LHP_comb!I106:M106),"ND")</f>
        <v>7.3653092363879064E-7</v>
      </c>
      <c r="K106" s="25">
        <f>I106/'Dados teoricos e resumo geral'!$I$2-1</f>
        <v>-9.0146171360761418E-2</v>
      </c>
      <c r="L106" s="25">
        <f t="shared" si="0"/>
        <v>0.2079716618264158</v>
      </c>
    </row>
    <row r="107" spans="1:12">
      <c r="A107" s="1" t="str">
        <f>'A3-999-92-16-7565-0-0'!A107</f>
        <v>103</v>
      </c>
      <c r="B107" s="4">
        <v>83</v>
      </c>
      <c r="C107" s="4"/>
      <c r="D107" s="4"/>
      <c r="E107" s="4"/>
      <c r="F107" s="4"/>
      <c r="G107" s="4"/>
      <c r="I107" s="28" t="str">
        <f>IFERROR(0.001*SUMPRODUCT(C107:G107,DeltaP_agua_LHP_comb!I107:M107)/SUMSQ(DeltaP_agua_LHP_comb!I107:M107),"ND")</f>
        <v>ND</v>
      </c>
      <c r="J107" s="27" t="str">
        <f>IFERROR(SUMPRODUCT(0.001*C107:G107-I107*DeltaP_agua_LHP_comb!I107:M107,0.001*C107:G107-I107*DeltaP_agua_LHP_comb!I107:M107),"ND")</f>
        <v>ND</v>
      </c>
      <c r="K107" s="25" t="e">
        <f>I107/'Dados teoricos e resumo geral'!$I$2-1</f>
        <v>#VALUE!</v>
      </c>
      <c r="L107" s="25" t="e">
        <f t="shared" si="0"/>
        <v>#VALUE!</v>
      </c>
    </row>
    <row r="108" spans="1:12">
      <c r="A108" s="1" t="str">
        <f>'A3-999-92-16-7565-0-0'!A108</f>
        <v>104</v>
      </c>
      <c r="B108" s="4">
        <v>84</v>
      </c>
      <c r="C108" s="4">
        <v>29.048923779999999</v>
      </c>
      <c r="D108" s="4">
        <v>38.520744020000002</v>
      </c>
      <c r="E108" s="4">
        <v>48.824900300000003</v>
      </c>
      <c r="F108" s="4">
        <v>58.379966009999997</v>
      </c>
      <c r="G108" s="4">
        <v>69.150235219999999</v>
      </c>
      <c r="I108" s="28">
        <f>IFERROR(0.001*SUMPRODUCT(C108:G108,DeltaP_agua_LHP_comb!I108:M108)/SUMSQ(DeltaP_agua_LHP_comb!I108:M108),"ND")</f>
        <v>1.4660817584717263E-6</v>
      </c>
      <c r="J108" s="27">
        <f>IFERROR(SUMPRODUCT(0.001*C108:G108-I108*DeltaP_agua_LHP_comb!I108:M108,0.001*C108:G108-I108*DeltaP_agua_LHP_comb!I108:M108),"ND")</f>
        <v>2.1070613378471049E-6</v>
      </c>
      <c r="K108" s="25">
        <f>I108/'Dados teoricos e resumo geral'!$I$2-1</f>
        <v>-5.1693558556451302E-2</v>
      </c>
      <c r="L108" s="25">
        <f t="shared" si="0"/>
        <v>0.11199439682229739</v>
      </c>
    </row>
    <row r="109" spans="1:12">
      <c r="A109" s="1" t="str">
        <f>'A3-999-92-16-7565-0-0'!A109</f>
        <v>105</v>
      </c>
      <c r="B109" s="4">
        <v>85</v>
      </c>
      <c r="C109" s="4">
        <v>27.567387010000001</v>
      </c>
      <c r="D109" s="4">
        <v>37.338852969999998</v>
      </c>
      <c r="E109" s="4">
        <v>48.774967259999997</v>
      </c>
      <c r="F109" s="4">
        <v>57.88058814</v>
      </c>
      <c r="G109" s="4">
        <v>67.868454349999993</v>
      </c>
      <c r="I109" s="28">
        <f>IFERROR(0.001*SUMPRODUCT(C109:G109,DeltaP_agua_LHP_comb!I109:M109)/SUMSQ(DeltaP_agua_LHP_comb!I109:M109),"ND")</f>
        <v>1.4043039300456478E-6</v>
      </c>
      <c r="J109" s="27">
        <f>IFERROR(SUMPRODUCT(0.001*C109:G109-I109*DeltaP_agua_LHP_comb!I109:M109,0.001*C109:G109-I109*DeltaP_agua_LHP_comb!I109:M109),"ND")</f>
        <v>8.0386701102324165E-8</v>
      </c>
      <c r="K109" s="25">
        <f>I109/'Dados teoricos e resumo geral'!$I$2-1</f>
        <v>-9.1653344084315802E-2</v>
      </c>
      <c r="L109" s="25">
        <f t="shared" si="0"/>
        <v>0.21198363756205119</v>
      </c>
    </row>
    <row r="110" spans="1:12">
      <c r="A110" s="1" t="str">
        <f>'A3-999-92-16-7565-0-0'!A110</f>
        <v>106</v>
      </c>
      <c r="B110" s="4">
        <v>86</v>
      </c>
      <c r="C110" s="4">
        <v>27.550742660000001</v>
      </c>
      <c r="D110" s="4">
        <v>37.854898939999998</v>
      </c>
      <c r="E110" s="4">
        <v>47.310074829999998</v>
      </c>
      <c r="F110" s="4">
        <v>58.762833469999997</v>
      </c>
      <c r="G110" s="4">
        <v>67.55216428</v>
      </c>
      <c r="I110" s="28">
        <f>IFERROR(0.001*SUMPRODUCT(C110:G110,DeltaP_agua_LHP_comb!I110:M110)/SUMSQ(DeltaP_agua_LHP_comb!I110:M110),"ND")</f>
        <v>1.4177025207302254E-6</v>
      </c>
      <c r="J110" s="27">
        <f>IFERROR(SUMPRODUCT(0.001*C110:G110-I110*DeltaP_agua_LHP_comb!I110:M110,0.001*C110:G110-I110*DeltaP_agua_LHP_comb!I110:M110),"ND")</f>
        <v>2.7819647608271064E-6</v>
      </c>
      <c r="K110" s="25">
        <f>I110/'Dados teoricos e resumo geral'!$I$2-1</f>
        <v>-8.2986726565184132E-2</v>
      </c>
      <c r="L110" s="25">
        <f t="shared" si="0"/>
        <v>0.1891831751090769</v>
      </c>
    </row>
    <row r="111" spans="1:12">
      <c r="A111" s="1" t="str">
        <f>'A3-999-92-16-7565-0-0'!A111</f>
        <v>107</v>
      </c>
      <c r="B111" s="4">
        <v>87</v>
      </c>
      <c r="C111" s="4">
        <v>27.184519559999998</v>
      </c>
      <c r="D111" s="4">
        <v>38.504099680000003</v>
      </c>
      <c r="E111" s="4">
        <v>47.559763770000004</v>
      </c>
      <c r="F111" s="4">
        <v>57.36454217</v>
      </c>
      <c r="G111" s="4">
        <v>67.818521309999994</v>
      </c>
      <c r="I111" s="28">
        <f>IFERROR(0.001*SUMPRODUCT(C111:G111,DeltaP_agua_LHP_comb!I111:M111)/SUMSQ(DeltaP_agua_LHP_comb!I111:M111),"ND")</f>
        <v>1.421541989962895E-6</v>
      </c>
      <c r="J111" s="27">
        <f>IFERROR(SUMPRODUCT(0.001*C111:G111-I111*DeltaP_agua_LHP_comb!I111:M111,0.001*C111:G111-I111*DeltaP_agua_LHP_comb!I111:M111),"ND")</f>
        <v>2.0091292184770094E-7</v>
      </c>
      <c r="K111" s="25">
        <f>I111/'Dados teoricos e resumo geral'!$I$2-1</f>
        <v>-8.0503240644958063E-2</v>
      </c>
      <c r="L111" s="25">
        <f t="shared" si="0"/>
        <v>0.18276807618915791</v>
      </c>
    </row>
    <row r="112" spans="1:12">
      <c r="A112" s="1" t="str">
        <f>'A3-999-92-16-7565-0-0'!A112</f>
        <v>108</v>
      </c>
      <c r="B112" s="4">
        <v>88</v>
      </c>
      <c r="C112" s="4">
        <v>27.6006757</v>
      </c>
      <c r="D112" s="4">
        <v>37.405430359999997</v>
      </c>
      <c r="E112" s="4">
        <v>47.842765149999998</v>
      </c>
      <c r="F112" s="4">
        <v>58.812790249999999</v>
      </c>
      <c r="G112" s="4">
        <v>67.735275830000006</v>
      </c>
      <c r="I112" s="28">
        <f>IFERROR(0.001*SUMPRODUCT(C112:G112,DeltaP_agua_LHP_comb!I112:M112)/SUMSQ(DeltaP_agua_LHP_comb!I112:M112),"ND")</f>
        <v>1.4247622493030562E-6</v>
      </c>
      <c r="J112" s="27">
        <f>IFERROR(SUMPRODUCT(0.001*C112:G112-I112*DeltaP_agua_LHP_comb!I112:M112,0.001*C112:G112-I112*DeltaP_agua_LHP_comb!I112:M112),"ND")</f>
        <v>6.8173549034895128E-7</v>
      </c>
      <c r="K112" s="25">
        <f>I112/'Dados teoricos e resumo geral'!$I$2-1</f>
        <v>-7.8420278587932657E-2</v>
      </c>
      <c r="L112" s="25">
        <f t="shared" si="0"/>
        <v>0.17742751416431513</v>
      </c>
    </row>
    <row r="113" spans="1:12">
      <c r="A113" s="1" t="str">
        <f>'A3-999-92-16-7565-0-0'!A113</f>
        <v>109</v>
      </c>
      <c r="B113" s="4">
        <v>89</v>
      </c>
      <c r="C113" s="4">
        <v>28.283188880000001</v>
      </c>
      <c r="D113" s="4">
        <v>37.888187629999997</v>
      </c>
      <c r="E113" s="4">
        <v>47.809476449999998</v>
      </c>
      <c r="F113" s="4">
        <v>57.89723248</v>
      </c>
      <c r="G113" s="4">
        <v>67.668698449999994</v>
      </c>
      <c r="I113" s="28">
        <f>IFERROR(0.001*SUMPRODUCT(C113:G113,DeltaP_agua_LHP_comb!I113:M113)/SUMSQ(DeltaP_agua_LHP_comb!I113:M113),"ND")</f>
        <v>1.3000575109422226E-6</v>
      </c>
      <c r="J113" s="27">
        <f>IFERROR(SUMPRODUCT(0.001*C113:G113-I113*DeltaP_agua_LHP_comb!I113:M113,0.001*C113:G113-I113*DeltaP_agua_LHP_comb!I113:M113),"ND")</f>
        <v>1.2528660175869711E-6</v>
      </c>
      <c r="K113" s="25">
        <f>I113/'Dados teoricos e resumo geral'!$I$2-1</f>
        <v>-0.15908311064539293</v>
      </c>
      <c r="L113" s="25">
        <f t="shared" si="0"/>
        <v>0.41414469849596203</v>
      </c>
    </row>
    <row r="114" spans="1:12">
      <c r="A114" s="1" t="str">
        <f>'A3-999-92-16-7565-0-0'!A114</f>
        <v>110</v>
      </c>
      <c r="B114" s="4">
        <v>90</v>
      </c>
      <c r="C114" s="4">
        <v>28.566166509999999</v>
      </c>
      <c r="D114" s="4">
        <v>37.621830600000003</v>
      </c>
      <c r="E114" s="4">
        <v>47.40996466</v>
      </c>
      <c r="F114" s="4">
        <v>58.479855839999999</v>
      </c>
      <c r="G114" s="4">
        <v>68.600900559999999</v>
      </c>
      <c r="I114" s="28">
        <f>IFERROR(0.001*SUMPRODUCT(C114:G114,DeltaP_agua_LHP_comb!I114:M114)/SUMSQ(DeltaP_agua_LHP_comb!I114:M114),"ND")</f>
        <v>1.3750696148047805E-6</v>
      </c>
      <c r="J114" s="27">
        <f>IFERROR(SUMPRODUCT(0.001*C114:G114-I114*DeltaP_agua_LHP_comb!I114:M114,0.001*C114:G114-I114*DeltaP_agua_LHP_comb!I114:M114),"ND")</f>
        <v>5.0370227982366908E-7</v>
      </c>
      <c r="K114" s="25">
        <f>I114/'Dados teoricos e resumo geral'!$I$2-1</f>
        <v>-0.11056299171747708</v>
      </c>
      <c r="L114" s="25">
        <f t="shared" si="0"/>
        <v>0.26406558691260118</v>
      </c>
    </row>
    <row r="115" spans="1:12">
      <c r="A115" s="1" t="str">
        <f>'A3-999-92-16-7565-0-0'!A115</f>
        <v>111</v>
      </c>
      <c r="B115" s="4">
        <v>91</v>
      </c>
      <c r="C115" s="4">
        <v>27.8337203</v>
      </c>
      <c r="D115" s="4">
        <v>38.437522289999997</v>
      </c>
      <c r="E115" s="4">
        <v>49.490769129999997</v>
      </c>
      <c r="F115" s="4">
        <v>57.098185139999998</v>
      </c>
      <c r="G115" s="4">
        <v>67.20258552</v>
      </c>
      <c r="I115" s="28">
        <f>IFERROR(0.001*SUMPRODUCT(C115:G115,DeltaP_agua_LHP_comb!I115:M115)/SUMSQ(DeltaP_agua_LHP_comb!I115:M115),"ND")</f>
        <v>1.390922174198866E-6</v>
      </c>
      <c r="J115" s="27">
        <f>IFERROR(SUMPRODUCT(0.001*C115:G115-I115*DeltaP_agua_LHP_comb!I115:M115,0.001*C115:G115-I115*DeltaP_agua_LHP_comb!I115:M115),"ND")</f>
        <v>1.3499006751520175E-7</v>
      </c>
      <c r="K115" s="25">
        <f>I115/'Dados teoricos e resumo geral'!$I$2-1</f>
        <v>-0.10030907231638686</v>
      </c>
      <c r="L115" s="25">
        <f t="shared" si="0"/>
        <v>0.23541627324777048</v>
      </c>
    </row>
    <row r="116" spans="1:12">
      <c r="A116" s="1" t="str">
        <f>'A3-999-92-16-7565-0-0'!A116</f>
        <v>112</v>
      </c>
      <c r="B116" s="4">
        <v>92</v>
      </c>
      <c r="C116" s="4">
        <v>27.4009198</v>
      </c>
      <c r="D116" s="4">
        <v>38.936900170000001</v>
      </c>
      <c r="E116" s="4">
        <v>45.112736200000001</v>
      </c>
      <c r="F116" s="4">
        <v>57.297941039999998</v>
      </c>
      <c r="G116" s="4">
        <v>67.768564519999998</v>
      </c>
      <c r="I116" s="28">
        <f>IFERROR(0.001*SUMPRODUCT(C116:G116,DeltaP_agua_LHP_comb!I116:M116)/SUMSQ(DeltaP_agua_LHP_comb!I116:M116),"ND")</f>
        <v>1.4949711086277184E-6</v>
      </c>
      <c r="J116" s="27">
        <f>IFERROR(SUMPRODUCT(0.001*C116:G116-I116*DeltaP_agua_LHP_comb!I116:M116,0.001*C116:G116-I116*DeltaP_agua_LHP_comb!I116:M116),"ND")</f>
        <v>2.9346756638110751E-6</v>
      </c>
      <c r="K116" s="25">
        <f>I116/'Dados teoricos e resumo geral'!$I$2-1</f>
        <v>-3.3007044872109703E-2</v>
      </c>
      <c r="L116" s="25">
        <f t="shared" si="0"/>
        <v>6.9432503999470097E-2</v>
      </c>
    </row>
    <row r="117" spans="1:12">
      <c r="A117" s="1" t="str">
        <f>'A3-999-92-16-7565-0-0'!A117</f>
        <v>113</v>
      </c>
      <c r="B117" s="4">
        <v>93</v>
      </c>
      <c r="C117" s="4">
        <v>28.68270068</v>
      </c>
      <c r="D117" s="4">
        <v>37.422074700000003</v>
      </c>
      <c r="E117" s="4">
        <v>47.143607629999998</v>
      </c>
      <c r="F117" s="4">
        <v>57.947165519999999</v>
      </c>
      <c r="G117" s="4">
        <v>68.850589499999998</v>
      </c>
      <c r="I117" s="28">
        <f>IFERROR(0.001*SUMPRODUCT(C117:G117,DeltaP_agua_LHP_comb!I117:M117)/SUMSQ(DeltaP_agua_LHP_comb!I117:M117),"ND")</f>
        <v>1.4127790597366724E-6</v>
      </c>
      <c r="J117" s="27">
        <f>IFERROR(SUMPRODUCT(0.001*C117:G117-I117*DeltaP_agua_LHP_comb!I117:M117,0.001*C117:G117-I117*DeltaP_agua_LHP_comb!I117:M117),"ND")</f>
        <v>2.7782541210286503E-7</v>
      </c>
      <c r="K117" s="25">
        <f>I117/'Dados teoricos e resumo geral'!$I$2-1</f>
        <v>-8.6171371451052803E-2</v>
      </c>
      <c r="L117" s="25">
        <f t="shared" si="0"/>
        <v>0.19748609967608743</v>
      </c>
    </row>
    <row r="118" spans="1:12">
      <c r="A118" s="1" t="str">
        <f>'A3-999-92-16-7565-0-0'!A118</f>
        <v>114</v>
      </c>
      <c r="B118" s="4">
        <v>94</v>
      </c>
      <c r="C118" s="4">
        <v>27.350986760000001</v>
      </c>
      <c r="D118" s="4">
        <v>36.955985519999999</v>
      </c>
      <c r="E118" s="4">
        <v>47.742875329999997</v>
      </c>
      <c r="F118" s="4">
        <v>56.8817849</v>
      </c>
      <c r="G118" s="4">
        <v>67.868454349999993</v>
      </c>
      <c r="I118" s="28">
        <f>IFERROR(0.001*SUMPRODUCT(C118:G118,DeltaP_agua_LHP_comb!I118:M118)/SUMSQ(DeltaP_agua_LHP_comb!I118:M118),"ND")</f>
        <v>1.4278760074748935E-6</v>
      </c>
      <c r="J118" s="27">
        <f>IFERROR(SUMPRODUCT(0.001*C118:G118-I118*DeltaP_agua_LHP_comb!I118:M118,0.001*C118:G118-I118*DeltaP_agua_LHP_comb!I118:M118),"ND")</f>
        <v>4.178597534744894E-7</v>
      </c>
      <c r="K118" s="25">
        <f>I118/'Dados teoricos e resumo geral'!$I$2-1</f>
        <v>-7.6406204738102557E-2</v>
      </c>
      <c r="L118" s="25">
        <f t="shared" si="0"/>
        <v>0.17229789916827576</v>
      </c>
    </row>
    <row r="119" spans="1:12">
      <c r="A119" s="1" t="str">
        <f>'A3-999-92-16-7565-0-0'!A119</f>
        <v>115</v>
      </c>
      <c r="B119" s="4">
        <v>95</v>
      </c>
      <c r="C119" s="4">
        <v>27.916965770000001</v>
      </c>
      <c r="D119" s="4">
        <v>37.921476319999996</v>
      </c>
      <c r="E119" s="4">
        <v>47.75954342</v>
      </c>
      <c r="F119" s="4">
        <v>57.797342659999998</v>
      </c>
      <c r="G119" s="4">
        <v>67.785208870000005</v>
      </c>
      <c r="I119" s="28">
        <f>IFERROR(0.001*SUMPRODUCT(C119:G119,DeltaP_agua_LHP_comb!I119:M119)/SUMSQ(DeltaP_agua_LHP_comb!I119:M119),"ND")</f>
        <v>1.3865174493149081E-6</v>
      </c>
      <c r="J119" s="27">
        <f>IFERROR(SUMPRODUCT(0.001*C119:G119-I119*DeltaP_agua_LHP_comb!I119:M119,0.001*C119:G119-I119*DeltaP_agua_LHP_comb!I119:M119),"ND")</f>
        <v>4.4934106226413284E-7</v>
      </c>
      <c r="K119" s="25">
        <f>I119/'Dados teoricos e resumo geral'!$I$2-1</f>
        <v>-0.10315818284934797</v>
      </c>
      <c r="L119" s="25">
        <f t="shared" si="0"/>
        <v>0.24327814678044679</v>
      </c>
    </row>
    <row r="120" spans="1:12">
      <c r="A120" s="1" t="str">
        <f>'A3-999-92-16-7565-0-0'!A120</f>
        <v>116</v>
      </c>
      <c r="B120" s="4">
        <v>96</v>
      </c>
      <c r="C120" s="4">
        <v>28.599455200000001</v>
      </c>
      <c r="D120" s="4">
        <v>37.505320179999998</v>
      </c>
      <c r="E120" s="4">
        <v>47.909342530000004</v>
      </c>
      <c r="F120" s="4">
        <v>58.346677319999998</v>
      </c>
      <c r="G120" s="4">
        <v>68.75072342</v>
      </c>
      <c r="I120" s="28">
        <f>IFERROR(0.001*SUMPRODUCT(C120:G120,DeltaP_agua_LHP_comb!I120:M120)/SUMSQ(DeltaP_agua_LHP_comb!I120:M120),"ND")</f>
        <v>1.4101227290265562E-6</v>
      </c>
      <c r="J120" s="27">
        <f>IFERROR(SUMPRODUCT(0.001*C120:G120-I120*DeltaP_agua_LHP_comb!I120:M120,0.001*C120:G120-I120*DeltaP_agua_LHP_comb!I120:M120),"ND")</f>
        <v>7.5649788574382954E-7</v>
      </c>
      <c r="K120" s="25">
        <f>I120/'Dados teoricos e resumo geral'!$I$2-1</f>
        <v>-8.7889567253197853E-2</v>
      </c>
      <c r="L120" s="25">
        <f t="shared" si="0"/>
        <v>0.20200189830510462</v>
      </c>
    </row>
    <row r="121" spans="1:12">
      <c r="A121" s="1" t="str">
        <f>'A3-999-92-16-7565-0-0'!A121</f>
        <v>117</v>
      </c>
      <c r="B121" s="4">
        <v>97</v>
      </c>
      <c r="C121" s="4">
        <v>27.25109694</v>
      </c>
      <c r="D121" s="4">
        <v>38.454166639999997</v>
      </c>
      <c r="E121" s="4">
        <v>47.992588009999999</v>
      </c>
      <c r="F121" s="4">
        <v>59.794925399999997</v>
      </c>
      <c r="G121" s="4">
        <v>68.534299430000004</v>
      </c>
      <c r="I121" s="28">
        <f>IFERROR(0.001*SUMPRODUCT(C121:G121,DeltaP_agua_LHP_comb!I121:M121)/SUMSQ(DeltaP_agua_LHP_comb!I121:M121),"ND")</f>
        <v>1.4126027432285203E-6</v>
      </c>
      <c r="J121" s="27">
        <f>IFERROR(SUMPRODUCT(0.001*C121:G121-I121*DeltaP_agua_LHP_comb!I121:M121,0.001*C121:G121-I121*DeltaP_agua_LHP_comb!I121:M121),"ND")</f>
        <v>6.9869006990478636E-7</v>
      </c>
      <c r="K121" s="25">
        <f>I121/'Dados teoricos e resumo geral'!$I$2-1</f>
        <v>-8.6285418351539356E-2</v>
      </c>
      <c r="L121" s="25">
        <f t="shared" si="0"/>
        <v>0.19778505102013622</v>
      </c>
    </row>
    <row r="122" spans="1:12">
      <c r="A122" s="1" t="str">
        <f>'A3-999-92-16-7565-0-0'!A122</f>
        <v>118</v>
      </c>
      <c r="B122" s="4">
        <v>98</v>
      </c>
      <c r="C122" s="4"/>
      <c r="D122" s="4"/>
      <c r="E122" s="4"/>
      <c r="F122" s="4"/>
      <c r="G122" s="4"/>
      <c r="I122" s="28" t="str">
        <f>IFERROR(0.001*SUMPRODUCT(C122:G122,DeltaP_agua_LHP_comb!I122:M122)/SUMSQ(DeltaP_agua_LHP_comb!I122:M122),"ND")</f>
        <v>ND</v>
      </c>
      <c r="J122" s="27" t="str">
        <f>IFERROR(SUMPRODUCT(0.001*C122:G122-I122*DeltaP_agua_LHP_comb!I122:M122,0.001*C122:G122-I122*DeltaP_agua_LHP_comb!I122:M122),"ND")</f>
        <v>ND</v>
      </c>
      <c r="K122" s="25" t="e">
        <f>I122/'Dados teoricos e resumo geral'!$I$2-1</f>
        <v>#VALUE!</v>
      </c>
      <c r="L122" s="25" t="e">
        <f t="shared" si="0"/>
        <v>#VALUE!</v>
      </c>
    </row>
    <row r="123" spans="1:12">
      <c r="A123" s="1" t="str">
        <f>'A3-999-92-16-7565-0-0'!A123</f>
        <v>119</v>
      </c>
      <c r="B123" s="4">
        <v>99</v>
      </c>
      <c r="C123" s="4">
        <v>28.998967</v>
      </c>
      <c r="D123" s="4">
        <v>38.687211230000003</v>
      </c>
      <c r="E123" s="4">
        <v>49.990147</v>
      </c>
      <c r="F123" s="4">
        <v>62.358463399999998</v>
      </c>
      <c r="G123" s="4">
        <v>67.984988509999994</v>
      </c>
      <c r="I123" s="28">
        <f>IFERROR(0.001*SUMPRODUCT(C123:G123,DeltaP_agua_LHP_comb!I123:M123)/SUMSQ(DeltaP_agua_LHP_comb!I123:M123),"ND")</f>
        <v>1.5337102197497359E-6</v>
      </c>
      <c r="J123" s="27">
        <f>IFERROR(SUMPRODUCT(0.001*C123:G123-I123*DeltaP_agua_LHP_comb!I123:M123,0.001*C123:G123-I123*DeltaP_agua_LHP_comb!I123:M123),"ND")</f>
        <v>1.608930621377866E-6</v>
      </c>
      <c r="K123" s="25">
        <f>I123/'Dados teoricos e resumo geral'!$I$2-1</f>
        <v>-7.9494050777905167E-3</v>
      </c>
      <c r="L123" s="25">
        <f t="shared" si="0"/>
        <v>1.6090418826234298E-2</v>
      </c>
    </row>
    <row r="124" spans="1:12">
      <c r="A124" s="1" t="str">
        <f>'A3-999-92-16-7565-0-0'!A124</f>
        <v>120</v>
      </c>
      <c r="B124" s="4">
        <v>100</v>
      </c>
      <c r="C124" s="4">
        <v>28.283188880000001</v>
      </c>
      <c r="D124" s="4">
        <v>38.171165260000002</v>
      </c>
      <c r="E124" s="4">
        <v>47.2601418</v>
      </c>
      <c r="F124" s="4">
        <v>58.113632729999999</v>
      </c>
      <c r="G124" s="4">
        <v>68.218033109999993</v>
      </c>
      <c r="I124" s="28">
        <f>IFERROR(0.001*SUMPRODUCT(C124:G124,DeltaP_agua_LHP_comb!I124:M124)/SUMSQ(DeltaP_agua_LHP_comb!I124:M124),"ND")</f>
        <v>1.405610790926587E-6</v>
      </c>
      <c r="J124" s="27">
        <f>IFERROR(SUMPRODUCT(0.001*C124:G124-I124*DeltaP_agua_LHP_comb!I124:M124,0.001*C124:G124-I124*DeltaP_agua_LHP_comb!I124:M124),"ND")</f>
        <v>3.1728385566323238E-5</v>
      </c>
      <c r="K124" s="25">
        <f>I124/'Dados teoricos e resumo geral'!$I$2-1</f>
        <v>-9.0808026567537614E-2</v>
      </c>
      <c r="L124" s="25">
        <f t="shared" si="0"/>
        <v>0.20973101157909335</v>
      </c>
    </row>
    <row r="125" spans="1:12">
      <c r="A125" s="1" t="str">
        <f>'A3-999-92-16-7565-0-0'!A125</f>
        <v>121</v>
      </c>
      <c r="B125" s="4">
        <v>101</v>
      </c>
      <c r="C125" s="4">
        <v>28.449632340164001</v>
      </c>
      <c r="D125" s="4">
        <v>38.420877945417999</v>
      </c>
      <c r="E125" s="4">
        <v>47.476542040874001</v>
      </c>
      <c r="F125" s="4">
        <v>58.779477813875999</v>
      </c>
      <c r="G125" s="4">
        <v>69.599680056219995</v>
      </c>
      <c r="I125" s="28">
        <f>IFERROR(0.001*SUMPRODUCT(C125:G125,DeltaP_agua_LHP_comb!I125:M125)/SUMSQ(DeltaP_agua_LHP_comb!I125:M125),"ND")</f>
        <v>1.3975651470551095E-6</v>
      </c>
      <c r="J125" s="27">
        <f>IFERROR(SUMPRODUCT(0.001*C125:G125-I125*DeltaP_agua_LHP_comb!I125:M125,0.001*C125:G125-I125*DeltaP_agua_LHP_comb!I125:M125),"ND")</f>
        <v>1.0798814545042798E-7</v>
      </c>
      <c r="K125" s="25">
        <f>I125/'Dados teoricos e resumo geral'!$I$2-1</f>
        <v>-9.6012194660343164E-2</v>
      </c>
      <c r="L125" s="25">
        <f t="shared" si="0"/>
        <v>0.22369970715571608</v>
      </c>
    </row>
    <row r="126" spans="1:12">
      <c r="A126" s="1" t="str">
        <f>'A3-999-92-16-7565-0-0'!A126</f>
        <v>122</v>
      </c>
      <c r="B126" s="4">
        <v>102</v>
      </c>
      <c r="C126" s="4">
        <v>28.93238961454</v>
      </c>
      <c r="D126" s="4">
        <v>38.837034090804103</v>
      </c>
      <c r="E126" s="4">
        <v>49.374234958305998</v>
      </c>
      <c r="F126" s="4">
        <v>58.5297888753881</v>
      </c>
      <c r="G126" s="4">
        <v>69.433212849322004</v>
      </c>
      <c r="I126" s="28">
        <f>IFERROR(0.001*SUMPRODUCT(C126:G126,DeltaP_agua_LHP_comb!I126:M126)/SUMSQ(DeltaP_agua_LHP_comb!I126:M126),"ND")</f>
        <v>1.3854592810076603E-6</v>
      </c>
      <c r="J126" s="27">
        <f>IFERROR(SUMPRODUCT(0.001*C126:G126-I126*DeltaP_agua_LHP_comb!I126:M126,0.001*C126:G126-I126*DeltaP_agua_LHP_comb!I126:M126),"ND")</f>
        <v>2.5458481490648322E-6</v>
      </c>
      <c r="K126" s="25">
        <f>I126/'Dados teoricos e resumo geral'!$I$2-1</f>
        <v>-0.10384263841677865</v>
      </c>
      <c r="L126" s="25">
        <f t="shared" si="0"/>
        <v>0.2451780220855635</v>
      </c>
    </row>
    <row r="127" spans="1:12">
      <c r="A127" s="1" t="str">
        <f>'A3-999-92-16-7565-0-0'!A127</f>
        <v>123</v>
      </c>
      <c r="B127" s="4">
        <v>103</v>
      </c>
      <c r="C127" s="4">
        <v>27.983543155824002</v>
      </c>
      <c r="D127" s="4">
        <v>37.671787386235998</v>
      </c>
      <c r="E127" s="4">
        <v>48.475321538544001</v>
      </c>
      <c r="F127" s="4">
        <v>59.112412227672003</v>
      </c>
      <c r="G127" s="4">
        <v>68.784012111766003</v>
      </c>
      <c r="I127" s="28">
        <f>IFERROR(0.001*SUMPRODUCT(C127:G127,DeltaP_agua_LHP_comb!I127:M127)/SUMSQ(DeltaP_agua_LHP_comb!I127:M127),"ND")</f>
        <v>1.4114913643319969E-6</v>
      </c>
      <c r="J127" s="27">
        <f>IFERROR(SUMPRODUCT(0.001*C127:G127-I127*DeltaP_agua_LHP_comb!I127:M127,0.001*C127:G127-I127*DeltaP_agua_LHP_comb!I127:M127),"ND")</f>
        <v>3.1119134616250669E-7</v>
      </c>
      <c r="K127" s="25">
        <f>I127/'Dados teoricos e resumo geral'!$I$2-1</f>
        <v>-8.700429215265415E-2</v>
      </c>
      <c r="L127" s="25">
        <f t="shared" si="0"/>
        <v>0.19967201560065995</v>
      </c>
    </row>
    <row r="128" spans="1:12">
      <c r="A128" s="1" t="str">
        <f>'A3-999-92-16-7565-0-0'!A128</f>
        <v>124</v>
      </c>
      <c r="B128" s="4">
        <v>104</v>
      </c>
      <c r="C128" s="4">
        <v>27.700541780982</v>
      </c>
      <c r="D128" s="4">
        <v>37.954765017360003</v>
      </c>
      <c r="E128" s="4">
        <v>47.476542040874001</v>
      </c>
      <c r="F128" s="4">
        <v>57.580942416672002</v>
      </c>
      <c r="G128" s="4">
        <v>68.584256212232006</v>
      </c>
      <c r="I128" s="28">
        <f>IFERROR(0.001*SUMPRODUCT(C128:G128,DeltaP_agua_LHP_comb!I128:M128)/SUMSQ(DeltaP_agua_LHP_comb!I128:M128),"ND")</f>
        <v>1.4101247787608932E-6</v>
      </c>
      <c r="J128" s="27">
        <f>IFERROR(SUMPRODUCT(0.001*C128:G128-I128*DeltaP_agua_LHP_comb!I128:M128,0.001*C128:G128-I128*DeltaP_agua_LHP_comb!I128:M128),"ND")</f>
        <v>3.9239774179942243E-8</v>
      </c>
      <c r="K128" s="25">
        <f>I128/'Dados teoricos e resumo geral'!$I$2-1</f>
        <v>-8.7888241422449442E-2</v>
      </c>
      <c r="L128" s="25">
        <f t="shared" si="0"/>
        <v>0.20199840388700685</v>
      </c>
    </row>
    <row r="129" spans="1:12">
      <c r="A129" s="1" t="str">
        <f>'A3-999-92-16-7565-0-0'!A129</f>
        <v>125</v>
      </c>
      <c r="B129" s="4">
        <v>105</v>
      </c>
      <c r="C129" s="4">
        <v>27.001408004472001</v>
      </c>
      <c r="D129" s="4">
        <v>37.455387140383998</v>
      </c>
      <c r="E129" s="4">
        <v>47.95929931525</v>
      </c>
      <c r="F129" s="4">
        <v>58.21349880791</v>
      </c>
      <c r="G129" s="4">
        <v>68.467722044287996</v>
      </c>
      <c r="I129" s="28">
        <f>IFERROR(0.001*SUMPRODUCT(C129:G129,DeltaP_agua_LHP_comb!I129:M129)/SUMSQ(DeltaP_agua_LHP_comb!I129:M129),"ND")</f>
        <v>1.3746615691258792E-6</v>
      </c>
      <c r="J129" s="27">
        <f>IFERROR(SUMPRODUCT(0.001*C129:G129-I129*DeltaP_agua_LHP_comb!I129:M129,0.001*C129:G129-I129*DeltaP_agua_LHP_comb!I129:M129),"ND")</f>
        <v>1.9210971443187773E-7</v>
      </c>
      <c r="K129" s="25">
        <f>I129/'Dados teoricos e resumo geral'!$I$2-1</f>
        <v>-0.11082692812038863</v>
      </c>
      <c r="L129" s="25">
        <f t="shared" si="0"/>
        <v>0.26481613245054003</v>
      </c>
    </row>
    <row r="130" spans="1:12">
      <c r="A130" s="1" t="str">
        <f>'A3-999-92-16-7565-0-0'!A130</f>
        <v>126</v>
      </c>
      <c r="B130" s="4">
        <v>106</v>
      </c>
      <c r="C130" s="4">
        <v>27.950254463187999</v>
      </c>
      <c r="D130" s="4">
        <v>38.437522291736002</v>
      </c>
      <c r="E130" s="4">
        <v>48.675077438077999</v>
      </c>
      <c r="F130" s="4">
        <v>57.048252103342001</v>
      </c>
      <c r="G130" s="4">
        <v>67.535519931889993</v>
      </c>
      <c r="I130" s="28">
        <f>IFERROR(0.001*SUMPRODUCT(C130:G130,DeltaP_agua_LHP_comb!I130:M130)/SUMSQ(DeltaP_agua_LHP_comb!I130:M130),"ND")</f>
        <v>1.3550461253234828E-6</v>
      </c>
      <c r="J130" s="27">
        <f>IFERROR(SUMPRODUCT(0.001*C130:G130-I130*DeltaP_agua_LHP_comb!I130:M130,0.001*C130:G130-I130*DeltaP_agua_LHP_comb!I130:M130),"ND")</f>
        <v>2.5798756042200512E-6</v>
      </c>
      <c r="K130" s="25">
        <f>I130/'Dados teoricos e resumo geral'!$I$2-1</f>
        <v>-0.12351479603914439</v>
      </c>
      <c r="L130" s="25">
        <f t="shared" si="0"/>
        <v>0.30169975095530277</v>
      </c>
    </row>
    <row r="131" spans="1:12">
      <c r="A131" s="1" t="str">
        <f>'A3-999-92-16-7565-0-0'!A131</f>
        <v>127</v>
      </c>
      <c r="B131" s="4">
        <v>107</v>
      </c>
      <c r="C131" s="4">
        <v>27.48414153513</v>
      </c>
      <c r="D131" s="4">
        <v>37.971409363677999</v>
      </c>
      <c r="E131" s="4">
        <v>48.192343907420003</v>
      </c>
      <c r="F131" s="4">
        <v>57.464408248728098</v>
      </c>
      <c r="G131" s="4">
        <v>68.817300804401995</v>
      </c>
      <c r="I131" s="28">
        <f>IFERROR(0.001*SUMPRODUCT(C131:G131,DeltaP_agua_LHP_comb!I131:M131)/SUMSQ(DeltaP_agua_LHP_comb!I131:M131),"ND")</f>
        <v>1.3557275999396232E-6</v>
      </c>
      <c r="J131" s="27">
        <f>IFERROR(SUMPRODUCT(0.001*C131:G131-I131*DeltaP_agua_LHP_comb!I131:M131,0.001*C131:G131-I131*DeltaP_agua_LHP_comb!I131:M131),"ND")</f>
        <v>6.0945672587810083E-7</v>
      </c>
      <c r="K131" s="25">
        <f>I131/'Dados teoricos e resumo geral'!$I$2-1</f>
        <v>-0.12307399745173142</v>
      </c>
      <c r="L131" s="25">
        <f t="shared" si="0"/>
        <v>0.30039144626635439</v>
      </c>
    </row>
    <row r="132" spans="1:12">
      <c r="A132" s="1" t="str">
        <f>'A3-999-92-16-7565-0-0'!A132</f>
        <v>128</v>
      </c>
      <c r="B132" s="4">
        <v>108</v>
      </c>
      <c r="C132" s="4">
        <v>28.882456575586001</v>
      </c>
      <c r="D132" s="4">
        <v>37.888187632087998</v>
      </c>
      <c r="E132" s="4">
        <v>48.408744153272004</v>
      </c>
      <c r="F132" s="4">
        <v>58.146921422638002</v>
      </c>
      <c r="G132" s="4">
        <v>69.100278435525993</v>
      </c>
      <c r="I132" s="28">
        <f>IFERROR(0.001*SUMPRODUCT(C132:G132,DeltaP_agua_LHP_comb!I132:M132)/SUMSQ(DeltaP_agua_LHP_comb!I132:M132),"ND")</f>
        <v>1.3706894142347065E-6</v>
      </c>
      <c r="J132" s="27">
        <f>IFERROR(SUMPRODUCT(0.001*C132:G132-I132*DeltaP_agua_LHP_comb!I132:M132,0.001*C132:G132-I132*DeltaP_agua_LHP_comb!I132:M132),"ND")</f>
        <v>5.8007435362196877E-7</v>
      </c>
      <c r="K132" s="25">
        <f>I132/'Dados teoricos e resumo geral'!$I$2-1</f>
        <v>-0.11339623917548103</v>
      </c>
      <c r="L132" s="25">
        <f t="shared" si="0"/>
        <v>0.27215743849395135</v>
      </c>
    </row>
    <row r="133" spans="1:12">
      <c r="A133" s="1" t="str">
        <f>'A3-999-92-16-7565-0-0'!A133</f>
        <v>129</v>
      </c>
      <c r="B133" s="4">
        <v>109</v>
      </c>
      <c r="C133" s="4">
        <v>27.950254463187999</v>
      </c>
      <c r="D133" s="4">
        <v>38.870322783440002</v>
      </c>
      <c r="E133" s="4">
        <v>48.242276946373998</v>
      </c>
      <c r="F133" s="4">
        <v>60.19443720065</v>
      </c>
      <c r="G133" s="4">
        <v>68.251321798436095</v>
      </c>
      <c r="I133" s="28">
        <f>IFERROR(0.001*SUMPRODUCT(C133:G133,DeltaP_agua_LHP_comb!I133:M133)/SUMSQ(DeltaP_agua_LHP_comb!I133:M133),"ND")</f>
        <v>1.3631328069683123E-6</v>
      </c>
      <c r="J133" s="27">
        <f>IFERROR(SUMPRODUCT(0.001*C133:G133-I133*DeltaP_agua_LHP_comb!I133:M133,0.001*C133:G133-I133*DeltaP_agua_LHP_comb!I133:M133),"ND")</f>
        <v>1.9088715348956057E-7</v>
      </c>
      <c r="K133" s="25">
        <f>I133/'Dados teoricos e resumo geral'!$I$2-1</f>
        <v>-0.1182840834616351</v>
      </c>
      <c r="L133" s="25">
        <f t="shared" si="0"/>
        <v>0.28630109309509377</v>
      </c>
    </row>
    <row r="134" spans="1:12">
      <c r="A134" s="1" t="str">
        <f>'A3-999-92-16-7565-0-0'!A134</f>
        <v>130</v>
      </c>
      <c r="B134" s="4">
        <v>110</v>
      </c>
      <c r="C134" s="4">
        <v>28.649411983416002</v>
      </c>
      <c r="D134" s="4">
        <v>39.386368750452</v>
      </c>
      <c r="E134" s="4">
        <v>49.1744790587721</v>
      </c>
      <c r="F134" s="4">
        <v>59.328812473524003</v>
      </c>
      <c r="G134" s="4">
        <v>67.851809999368001</v>
      </c>
      <c r="I134" s="28">
        <f>IFERROR(0.001*SUMPRODUCT(C134:G134,DeltaP_agua_LHP_comb!I134:M134)/SUMSQ(DeltaP_agua_LHP_comb!I134:M134),"ND")</f>
        <v>1.3773385864780835E-6</v>
      </c>
      <c r="J134" s="27">
        <f>IFERROR(SUMPRODUCT(0.001*C134:G134-I134*DeltaP_agua_LHP_comb!I134:M134,0.001*C134:G134-I134*DeltaP_agua_LHP_comb!I134:M134),"ND")</f>
        <v>1.1009081475612833E-7</v>
      </c>
      <c r="K134" s="25">
        <f>I134/'Dados teoricos e resumo geral'!$I$2-1</f>
        <v>-0.10909535156656958</v>
      </c>
      <c r="L134" s="25">
        <f t="shared" si="0"/>
        <v>0.25990427666051397</v>
      </c>
    </row>
    <row r="135" spans="1:12">
      <c r="A135" s="1" t="str">
        <f>'A3-999-92-16-7565-0-0'!A135</f>
        <v>131</v>
      </c>
      <c r="B135" s="4">
        <v>111</v>
      </c>
      <c r="C135" s="4">
        <v>28.432987993846002</v>
      </c>
      <c r="D135" s="4">
        <v>38.903611476076101</v>
      </c>
      <c r="E135" s="4">
        <v>48.225632600056102</v>
      </c>
      <c r="F135" s="4">
        <v>58.013742908376003</v>
      </c>
      <c r="G135" s="4">
        <v>66.936252233288002</v>
      </c>
      <c r="I135" s="28">
        <f>IFERROR(0.001*SUMPRODUCT(C135:G135,DeltaP_agua_LHP_comb!I135:M135)/SUMSQ(DeltaP_agua_LHP_comb!I135:M135),"ND")</f>
        <v>1.3618837387087422E-6</v>
      </c>
      <c r="J135" s="27">
        <f>IFERROR(SUMPRODUCT(0.001*C135:G135-I135*DeltaP_agua_LHP_comb!I135:M135,0.001*C135:G135-I135*DeltaP_agua_LHP_comb!I135:M135),"ND")</f>
        <v>1.3341318611682373E-7</v>
      </c>
      <c r="K135" s="25">
        <f>I135/'Dados teoricos e resumo geral'!$I$2-1</f>
        <v>-0.11909201894647981</v>
      </c>
      <c r="L135" s="25">
        <f t="shared" si="0"/>
        <v>0.28866166854516506</v>
      </c>
    </row>
    <row r="136" spans="1:12">
      <c r="A136" s="1" t="str">
        <f>'A3-999-92-16-7565-0-0'!A136</f>
        <v>132</v>
      </c>
      <c r="B136" s="4">
        <v>112</v>
      </c>
      <c r="C136" s="4">
        <v>28.998966999812001</v>
      </c>
      <c r="D136" s="4">
        <v>38.287699431156</v>
      </c>
      <c r="E136" s="4">
        <v>48.725034220749997</v>
      </c>
      <c r="F136" s="4">
        <v>57.880588137832099</v>
      </c>
      <c r="G136" s="4">
        <v>68.817300804401995</v>
      </c>
      <c r="I136" s="28">
        <f>IFERROR(0.001*SUMPRODUCT(C136:G136,DeltaP_agua_LHP_comb!I136:M136)/SUMSQ(DeltaP_agua_LHP_comb!I136:M136),"ND")</f>
        <v>1.3654885687562599E-6</v>
      </c>
      <c r="J136" s="27">
        <f>IFERROR(SUMPRODUCT(0.001*C136:G136-I136*DeltaP_agua_LHP_comb!I136:M136,0.001*C136:G136-I136*DeltaP_agua_LHP_comb!I136:M136),"ND")</f>
        <v>2.7086375197699377E-7</v>
      </c>
      <c r="K136" s="25">
        <f>I136/'Dados teoricos e resumo geral'!$I$2-1</f>
        <v>-0.11676030481483834</v>
      </c>
      <c r="L136" s="25">
        <f t="shared" si="0"/>
        <v>0.28186662891559666</v>
      </c>
    </row>
    <row r="137" spans="1:12">
      <c r="A137" s="1" t="str">
        <f>'A3-999-92-16-7565-0-0'!A137</f>
        <v>133</v>
      </c>
      <c r="B137" s="4">
        <v>113</v>
      </c>
      <c r="C137" s="4">
        <v>27.916965770552</v>
      </c>
      <c r="D137" s="4">
        <v>38.354276816427998</v>
      </c>
      <c r="E137" s="4">
        <v>48.242276946373998</v>
      </c>
      <c r="F137" s="4">
        <v>57.514365031399997</v>
      </c>
      <c r="G137" s="4">
        <v>67.868454345686104</v>
      </c>
      <c r="I137" s="28">
        <f>IFERROR(0.001*SUMPRODUCT(C137:G137,DeltaP_agua_LHP_comb!I137:M137)/SUMSQ(DeltaP_agua_LHP_comb!I137:M137),"ND")</f>
        <v>1.3547029943654477E-6</v>
      </c>
      <c r="J137" s="27">
        <f>IFERROR(SUMPRODUCT(0.001*C137:G137-I137*DeltaP_agua_LHP_comb!I137:M137,0.001*C137:G137-I137*DeltaP_agua_LHP_comb!I137:M137),"ND")</f>
        <v>6.5401010240318918E-7</v>
      </c>
      <c r="K137" s="25">
        <f>I137/'Dados teoricos e resumo geral'!$I$2-1</f>
        <v>-0.12373674361872733</v>
      </c>
      <c r="L137" s="25">
        <f t="shared" si="0"/>
        <v>0.30235924613707632</v>
      </c>
    </row>
    <row r="138" spans="1:12">
      <c r="A138" s="1" t="str">
        <f>'A3-999-92-16-7565-0-0'!A138</f>
        <v>134</v>
      </c>
      <c r="B138" s="4">
        <v>114</v>
      </c>
      <c r="C138" s="4">
        <v>27.93361011687</v>
      </c>
      <c r="D138" s="4">
        <v>37.854898939452099</v>
      </c>
      <c r="E138" s="4">
        <v>48.125766522147998</v>
      </c>
      <c r="F138" s="4">
        <v>59.428702295150003</v>
      </c>
      <c r="G138" s="4">
        <v>68.767367765448</v>
      </c>
      <c r="I138" s="28">
        <f>IFERROR(0.001*SUMPRODUCT(C138:G138,DeltaP_agua_LHP_comb!I138:M138)/SUMSQ(DeltaP_agua_LHP_comb!I138:M138),"ND")</f>
        <v>1.3729432772560043E-6</v>
      </c>
      <c r="J138" s="27">
        <f>IFERROR(SUMPRODUCT(0.001*C138:G138-I138*DeltaP_agua_LHP_comb!I138:M138,0.001*C138:G138-I138*DeltaP_agua_LHP_comb!I138:M138),"ND")</f>
        <v>1.9105915921792023E-7</v>
      </c>
      <c r="K138" s="25">
        <f>I138/'Dados teoricos e resumo geral'!$I$2-1</f>
        <v>-0.11193837176196364</v>
      </c>
      <c r="L138" s="25">
        <f t="shared" si="0"/>
        <v>0.26798404668643738</v>
      </c>
    </row>
    <row r="139" spans="1:12">
      <c r="A139" s="1" t="str">
        <f>'A3-999-92-16-7565-0-0'!A139</f>
        <v>135</v>
      </c>
      <c r="B139" s="4">
        <v>115</v>
      </c>
      <c r="C139" s="4">
        <v>28.199943401675998</v>
      </c>
      <c r="D139" s="4">
        <v>38.936900168712</v>
      </c>
      <c r="E139" s="4">
        <v>48.258921292692001</v>
      </c>
      <c r="F139" s="4">
        <v>58.479855836433998</v>
      </c>
      <c r="G139" s="4">
        <v>70.415348000674001</v>
      </c>
      <c r="I139" s="28">
        <f>IFERROR(0.001*SUMPRODUCT(C139:G139,DeltaP_agua_LHP_comb!I139:M139)/SUMSQ(DeltaP_agua_LHP_comb!I139:M139),"ND")</f>
        <v>1.4862479378464335E-6</v>
      </c>
      <c r="J139" s="27">
        <f>IFERROR(SUMPRODUCT(0.001*C139:G139-I139*DeltaP_agua_LHP_comb!I139:M139,0.001*C139:G139-I139*DeltaP_agua_LHP_comb!I139:M139),"ND")</f>
        <v>8.1835504608813209E-8</v>
      </c>
      <c r="K139" s="25">
        <f>I139/'Dados teoricos e resumo geral'!$I$2-1</f>
        <v>-3.8649458055347141E-2</v>
      </c>
      <c r="L139" s="25">
        <f t="shared" si="0"/>
        <v>8.2022891940604969E-2</v>
      </c>
    </row>
    <row r="140" spans="1:12">
      <c r="A140" s="1" t="str">
        <f>'A3-999-92-16-7565-0-0'!A140</f>
        <v>136</v>
      </c>
      <c r="B140" s="4">
        <v>116</v>
      </c>
      <c r="C140" s="4">
        <v>27.916965770552</v>
      </c>
      <c r="D140" s="4">
        <v>38.970212605066102</v>
      </c>
      <c r="E140" s="4">
        <v>48.258921292692001</v>
      </c>
      <c r="F140" s="4">
        <v>58.296744283217997</v>
      </c>
      <c r="G140" s="4">
        <v>69.017056703936007</v>
      </c>
      <c r="I140" s="28">
        <f>IFERROR(0.001*SUMPRODUCT(C140:G140,DeltaP_agua_LHP_comb!I140:M140)/SUMSQ(DeltaP_agua_LHP_comb!I140:M140),"ND")</f>
        <v>1.3376849981835636E-6</v>
      </c>
      <c r="J140" s="27">
        <f>IFERROR(SUMPRODUCT(0.001*C140:G140-I140*DeltaP_agua_LHP_comb!I140:M140,0.001*C140:G140-I140*DeltaP_agua_LHP_comb!I140:M140),"ND")</f>
        <v>1.0081971459411341E-6</v>
      </c>
      <c r="K140" s="25">
        <f>I140/'Dados teoricos e resumo geral'!$I$2-1</f>
        <v>-0.13474450311541819</v>
      </c>
      <c r="L140" s="25">
        <f t="shared" si="0"/>
        <v>0.33570719688492257</v>
      </c>
    </row>
    <row r="141" spans="1:12">
      <c r="A141" s="1" t="str">
        <f>'A3-999-92-16-7565-0-0'!A141</f>
        <v>137</v>
      </c>
      <c r="B141" s="4">
        <v>117</v>
      </c>
      <c r="C141" s="4">
        <v>27.350986764586001</v>
      </c>
      <c r="D141" s="4">
        <v>38.171165263212004</v>
      </c>
      <c r="E141" s="4">
        <v>47.676297940407999</v>
      </c>
      <c r="F141" s="4">
        <v>58.513144529069997</v>
      </c>
      <c r="G141" s="4">
        <v>68.018277206266006</v>
      </c>
      <c r="I141" s="28">
        <f>IFERROR(0.001*SUMPRODUCT(C141:G141,DeltaP_agua_LHP_comb!I141:M141)/SUMSQ(DeltaP_agua_LHP_comb!I141:M141),"ND")</f>
        <v>1.3889181306861844E-6</v>
      </c>
      <c r="J141" s="27">
        <f>IFERROR(SUMPRODUCT(0.001*C141:G141-I141*DeltaP_agua_LHP_comb!I141:M141,0.001*C141:G141-I141*DeltaP_agua_LHP_comb!I141:M141),"ND")</f>
        <v>7.3896699169107793E-7</v>
      </c>
      <c r="K141" s="25">
        <f>I141/'Dados teoricos e resumo geral'!$I$2-1</f>
        <v>-0.10160534884464145</v>
      </c>
      <c r="L141" s="25">
        <f t="shared" si="0"/>
        <v>0.23898396248103793</v>
      </c>
    </row>
    <row r="142" spans="1:12">
      <c r="A142" s="1" t="str">
        <f>'A3-999-92-16-7565-0-0'!A142</f>
        <v>138</v>
      </c>
      <c r="B142" s="4">
        <v>118</v>
      </c>
      <c r="C142" s="4">
        <v>27.783787256290001</v>
      </c>
      <c r="D142" s="4">
        <v>37.538608871973999</v>
      </c>
      <c r="E142" s="4">
        <v>47.876053839942102</v>
      </c>
      <c r="F142" s="4">
        <v>57.997098562058</v>
      </c>
      <c r="G142" s="4">
        <v>67.435653853982004</v>
      </c>
      <c r="I142" s="28">
        <f>IFERROR(0.001*SUMPRODUCT(C142:G142,DeltaP_agua_LHP_comb!I142:M142)/SUMSQ(DeltaP_agua_LHP_comb!I142:M142),"ND")</f>
        <v>1.3611953429027697E-6</v>
      </c>
      <c r="J142" s="27">
        <f>IFERROR(SUMPRODUCT(0.001*C142:G142-I142*DeltaP_agua_LHP_comb!I142:M142,0.001*C142:G142-I142*DeltaP_agua_LHP_comb!I142:M142),"ND")</f>
        <v>2.2832992853705572E-7</v>
      </c>
      <c r="K142" s="25">
        <f>I142/'Dados teoricos e resumo geral'!$I$2-1</f>
        <v>-0.11953729437078298</v>
      </c>
      <c r="L142" s="25">
        <f t="shared" si="0"/>
        <v>0.2899654249985899</v>
      </c>
    </row>
    <row r="143" spans="1:12">
      <c r="A143" s="1" t="str">
        <f>'A3-999-92-16-7565-0-0'!A143</f>
        <v>139</v>
      </c>
      <c r="B143" s="4">
        <v>119</v>
      </c>
      <c r="C143" s="4">
        <v>28.715989368688099</v>
      </c>
      <c r="D143" s="4">
        <v>40.068881924362103</v>
      </c>
      <c r="E143" s="4">
        <v>47.776187762033999</v>
      </c>
      <c r="F143" s="4">
        <v>58.5297888753881</v>
      </c>
      <c r="G143" s="4">
        <v>69.183523910834097</v>
      </c>
      <c r="I143" s="28">
        <f>IFERROR(0.001*SUMPRODUCT(C143:G143,DeltaP_agua_LHP_comb!I143:M143)/SUMSQ(DeltaP_agua_LHP_comb!I143:M143),"ND")</f>
        <v>1.3484027945311545E-6</v>
      </c>
      <c r="J143" s="27">
        <f>IFERROR(SUMPRODUCT(0.001*C143:G143-I143*DeltaP_agua_LHP_comb!I143:M143,0.001*C143:G143-I143*DeltaP_agua_LHP_comb!I143:M143),"ND")</f>
        <v>7.0244216716528981E-7</v>
      </c>
      <c r="K143" s="25">
        <f>I143/'Dados teoricos e resumo geral'!$I$2-1</f>
        <v>-0.12781190521917563</v>
      </c>
      <c r="L143" s="25">
        <f t="shared" si="0"/>
        <v>0.31455781486469281</v>
      </c>
    </row>
    <row r="144" spans="1:12">
      <c r="A144" s="1" t="str">
        <f>'A3-999-92-16-7565-0-0'!A144</f>
        <v>140</v>
      </c>
      <c r="B144" s="4">
        <v>120</v>
      </c>
      <c r="C144" s="4">
        <v>28.016831848460001</v>
      </c>
      <c r="D144" s="4">
        <v>38.936900168712</v>
      </c>
      <c r="E144" s="4">
        <v>49.457480433614002</v>
      </c>
      <c r="F144" s="4">
        <v>59.062479188718001</v>
      </c>
      <c r="G144" s="4">
        <v>67.036118311196006</v>
      </c>
      <c r="I144" s="28">
        <f>IFERROR(0.001*SUMPRODUCT(C144:G144,DeltaP_agua_LHP_comb!I144:M144)/SUMSQ(DeltaP_agua_LHP_comb!I144:M144),"ND")</f>
        <v>1.4812512913244161E-6</v>
      </c>
      <c r="J144" s="27">
        <f>IFERROR(SUMPRODUCT(0.001*C144:G144-I144*DeltaP_agua_LHP_comb!I144:M144,0.001*C144:G144-I144*DeltaP_agua_LHP_comb!I144:M144),"ND")</f>
        <v>1.5862158274622637E-6</v>
      </c>
      <c r="K144" s="25">
        <f>I144/'Dados teoricos e resumo geral'!$I$2-1</f>
        <v>-4.1881441575410072E-2</v>
      </c>
      <c r="L144" s="25">
        <f t="shared" si="0"/>
        <v>8.9335094393041548E-2</v>
      </c>
    </row>
    <row r="145" spans="1:12">
      <c r="A145" s="1" t="str">
        <f>'A3-999-92-16-7565-0-0'!A145</f>
        <v>141</v>
      </c>
      <c r="B145" s="4">
        <v>121</v>
      </c>
      <c r="C145" s="4">
        <v>28.69934502237</v>
      </c>
      <c r="D145" s="4">
        <v>38.454166638053998</v>
      </c>
      <c r="E145" s="4">
        <v>48.275565639010097</v>
      </c>
      <c r="F145" s="4">
        <v>58.113632730002003</v>
      </c>
      <c r="G145" s="4">
        <v>67.369052724992002</v>
      </c>
      <c r="I145" s="28">
        <f>IFERROR(0.001*SUMPRODUCT(C145:G145,DeltaP_agua_LHP_comb!I145:M145)/SUMSQ(DeltaP_agua_LHP_comb!I145:M145),"ND")</f>
        <v>1.3669984847298034E-6</v>
      </c>
      <c r="J145" s="27">
        <f>IFERROR(SUMPRODUCT(0.001*C145:G145-I145*DeltaP_agua_LHP_comb!I145:M145,0.001*C145:G145-I145*DeltaP_agua_LHP_comb!I145:M145),"ND")</f>
        <v>6.0203594243734085E-7</v>
      </c>
      <c r="K145" s="25">
        <f>I145/'Dados teoricos e resumo geral'!$I$2-1</f>
        <v>-0.11578364506481031</v>
      </c>
      <c r="L145" s="25">
        <f t="shared" si="0"/>
        <v>0.27903642538890883</v>
      </c>
    </row>
    <row r="146" spans="1:12">
      <c r="A146" s="1" t="str">
        <f>'A3-999-92-16-7565-0-0'!A146</f>
        <v>142</v>
      </c>
      <c r="B146" s="4">
        <v>122</v>
      </c>
      <c r="C146" s="4">
        <v>28.432987993846002</v>
      </c>
      <c r="D146" s="4">
        <v>39.935703410099997</v>
      </c>
      <c r="E146" s="4">
        <v>47.809476454669998</v>
      </c>
      <c r="F146" s="4">
        <v>57.797342662524002</v>
      </c>
      <c r="G146" s="4">
        <v>68.151431976810002</v>
      </c>
      <c r="I146" s="28">
        <f>IFERROR(0.001*SUMPRODUCT(C146:G146,DeltaP_agua_LHP_comb!I146:M146)/SUMSQ(DeltaP_agua_LHP_comb!I146:M146),"ND")</f>
        <v>1.3550230203902641E-6</v>
      </c>
      <c r="J146" s="27">
        <f>IFERROR(SUMPRODUCT(0.001*C146:G146-I146*DeltaP_agua_LHP_comb!I146:M146,0.001*C146:G146-I146*DeltaP_agua_LHP_comb!I146:M146),"ND")</f>
        <v>9.040200593419568E-7</v>
      </c>
      <c r="K146" s="25">
        <f>I146/'Dados teoricos e resumo geral'!$I$2-1</f>
        <v>-0.12352974101535319</v>
      </c>
      <c r="L146" s="25">
        <f t="shared" si="0"/>
        <v>0.30174414273578098</v>
      </c>
    </row>
    <row r="147" spans="1:12">
      <c r="A147" s="1" t="str">
        <f>'A3-999-92-16-7565-0-0'!A147</f>
        <v>143</v>
      </c>
      <c r="B147" s="4">
        <v>123</v>
      </c>
      <c r="C147" s="4">
        <v>27.534098317801998</v>
      </c>
      <c r="D147" s="4">
        <v>37.305564279804003</v>
      </c>
      <c r="E147" s="4">
        <v>47.676297940407999</v>
      </c>
      <c r="F147" s="4">
        <v>57.164786271285998</v>
      </c>
      <c r="G147" s="4">
        <v>68.434433351652004</v>
      </c>
      <c r="I147" s="28">
        <f>IFERROR(0.001*SUMPRODUCT(C147:G147,DeltaP_agua_LHP_comb!I147:M147)/SUMSQ(DeltaP_agua_LHP_comb!I147:M147),"ND")</f>
        <v>1.3775799319410016E-6</v>
      </c>
      <c r="J147" s="27">
        <f>IFERROR(SUMPRODUCT(0.001*C147:G147-I147*DeltaP_agua_LHP_comb!I147:M147,0.001*C147:G147-I147*DeltaP_agua_LHP_comb!I147:M147),"ND")</f>
        <v>2.9971701932489449E-7</v>
      </c>
      <c r="K147" s="25">
        <f>I147/'Dados teoricos e resumo geral'!$I$2-1</f>
        <v>-0.10893924195278037</v>
      </c>
      <c r="L147" s="25">
        <f t="shared" si="0"/>
        <v>0.25946285683748616</v>
      </c>
    </row>
    <row r="148" spans="1:12">
      <c r="A148" s="1" t="str">
        <f>'A3-999-92-16-7565-0-0'!A148</f>
        <v>144</v>
      </c>
      <c r="B148" s="4">
        <v>124</v>
      </c>
      <c r="C148" s="4">
        <v>27.750498563653998</v>
      </c>
      <c r="D148" s="4">
        <v>39.219901543554002</v>
      </c>
      <c r="E148" s="4">
        <v>49.241056444043998</v>
      </c>
      <c r="F148" s="4">
        <v>57.181430617604001</v>
      </c>
      <c r="G148" s="4">
        <v>68.384500312698094</v>
      </c>
      <c r="I148" s="28">
        <f>IFERROR(0.001*SUMPRODUCT(C148:G148,DeltaP_agua_LHP_comb!I148:M148)/SUMSQ(DeltaP_agua_LHP_comb!I148:M148),"ND")</f>
        <v>1.3788624444254515E-6</v>
      </c>
      <c r="J148" s="27">
        <f>IFERROR(SUMPRODUCT(0.001*C148:G148-I148*DeltaP_agua_LHP_comb!I148:M148,0.001*C148:G148-I148*DeltaP_agua_LHP_comb!I148:M148),"ND")</f>
        <v>3.6918210055061585E-7</v>
      </c>
      <c r="K148" s="25">
        <f>I148/'Dados teoricos e resumo geral'!$I$2-1</f>
        <v>-0.10810967372221769</v>
      </c>
      <c r="L148" s="25">
        <f t="shared" si="0"/>
        <v>0.25712103421322352</v>
      </c>
    </row>
    <row r="149" spans="1:12">
      <c r="A149" s="1" t="str">
        <f>'A3-999-92-16-7565-0-0'!A149</f>
        <v>145</v>
      </c>
      <c r="B149" s="4">
        <v>125</v>
      </c>
      <c r="C149" s="4">
        <v>28.899100921904001</v>
      </c>
      <c r="D149" s="4">
        <v>38.221122045884002</v>
      </c>
      <c r="E149" s="4">
        <v>48.874857081329999</v>
      </c>
      <c r="F149" s="4">
        <v>58.096988383684</v>
      </c>
      <c r="G149" s="4">
        <v>67.951676077276005</v>
      </c>
      <c r="I149" s="28">
        <f>IFERROR(0.001*SUMPRODUCT(C149:G149,DeltaP_agua_LHP_comb!I149:M149)/SUMSQ(DeltaP_agua_LHP_comb!I149:M149),"ND")</f>
        <v>1.3975434483710856E-6</v>
      </c>
      <c r="J149" s="27">
        <f>IFERROR(SUMPRODUCT(0.001*C149:G149-I149*DeltaP_agua_LHP_comb!I149:M149,0.001*C149:G149-I149*DeltaP_agua_LHP_comb!I149:M149),"ND")</f>
        <v>1.0768617692212346E-6</v>
      </c>
      <c r="K149" s="25">
        <f>I149/'Dados teoricos e resumo geral'!$I$2-1</f>
        <v>-9.6026230031639459E-2</v>
      </c>
      <c r="L149" s="25">
        <f t="shared" si="0"/>
        <v>0.22373770651730918</v>
      </c>
    </row>
    <row r="150" spans="1:12">
      <c r="A150" s="1" t="str">
        <f>'A3-999-92-16-7565-0-0'!A150</f>
        <v>146</v>
      </c>
      <c r="B150" s="4">
        <v>126</v>
      </c>
      <c r="C150" s="4">
        <v>29.248679682018</v>
      </c>
      <c r="D150" s="4">
        <v>37.854898939452099</v>
      </c>
      <c r="E150" s="4">
        <v>48.025876700522097</v>
      </c>
      <c r="F150" s="4">
        <v>59.012546149764098</v>
      </c>
      <c r="G150" s="4">
        <v>68.334543530025996</v>
      </c>
      <c r="I150" s="28">
        <f>IFERROR(0.001*SUMPRODUCT(C150:G150,DeltaP_agua_LHP_comb!I150:M150)/SUMSQ(DeltaP_agua_LHP_comb!I150:M150),"ND")</f>
        <v>1.3628844476720971E-6</v>
      </c>
      <c r="J150" s="27">
        <f>IFERROR(SUMPRODUCT(0.001*C150:G150-I150*DeltaP_agua_LHP_comb!I150:M150,0.001*C150:G150-I150*DeltaP_agua_LHP_comb!I150:M150),"ND")</f>
        <v>3.7631032500407621E-7</v>
      </c>
      <c r="K150" s="25">
        <f>I150/'Dados teoricos e resumo geral'!$I$2-1</f>
        <v>-0.11844472983693599</v>
      </c>
      <c r="L150" s="25">
        <f t="shared" si="0"/>
        <v>0.28676994273658329</v>
      </c>
    </row>
    <row r="151" spans="1:12">
      <c r="A151" s="1" t="str">
        <f>'A3-999-92-16-7565-0-0'!A151</f>
        <v>147</v>
      </c>
      <c r="B151" s="4">
        <v>127</v>
      </c>
      <c r="C151" s="4">
        <v>28.765922407642002</v>
      </c>
      <c r="D151" s="4">
        <v>39.186612850918003</v>
      </c>
      <c r="E151" s="4">
        <v>48.95807881292</v>
      </c>
      <c r="F151" s="4">
        <v>58.796122160194003</v>
      </c>
      <c r="G151" s="4">
        <v>69.732858570481994</v>
      </c>
      <c r="I151" s="28">
        <f>IFERROR(0.001*SUMPRODUCT(C151:G151,DeltaP_agua_LHP_comb!I151:M151)/SUMSQ(DeltaP_agua_LHP_comb!I151:M151),"ND")</f>
        <v>1.3842744736837926E-6</v>
      </c>
      <c r="J151" s="27">
        <f>IFERROR(SUMPRODUCT(0.001*C151:G151-I151*DeltaP_agua_LHP_comb!I151:M151,0.001*C151:G151-I151*DeltaP_agua_LHP_comb!I151:M151),"ND")</f>
        <v>4.9416967303558413E-7</v>
      </c>
      <c r="K151" s="25">
        <f>I151/'Dados teoricos e resumo geral'!$I$2-1</f>
        <v>-0.10460900796649897</v>
      </c>
      <c r="L151" s="25">
        <f t="shared" si="0"/>
        <v>0.24731044224458465</v>
      </c>
    </row>
    <row r="152" spans="1:12">
      <c r="A152" s="1" t="str">
        <f>'A3-999-92-16-7565-0-0'!A152</f>
        <v>148</v>
      </c>
      <c r="B152" s="4">
        <v>128</v>
      </c>
      <c r="C152" s="4">
        <v>27.633964395709999</v>
      </c>
      <c r="D152" s="4">
        <v>38.504099677008</v>
      </c>
      <c r="E152" s="4">
        <v>49.640591986830103</v>
      </c>
      <c r="F152" s="4">
        <v>59.944748262162101</v>
      </c>
      <c r="G152" s="4">
        <v>68.567611865914003</v>
      </c>
      <c r="I152" s="28">
        <f>IFERROR(0.001*SUMPRODUCT(C152:G152,DeltaP_agua_LHP_comb!I152:M152)/SUMSQ(DeltaP_agua_LHP_comb!I152:M152),"ND")</f>
        <v>1.4229895045151907E-6</v>
      </c>
      <c r="J152" s="27">
        <f>IFERROR(SUMPRODUCT(0.001*C152:G152-I152*DeltaP_agua_LHP_comb!I152:M152,0.001*C152:G152-I152*DeltaP_agua_LHP_comb!I152:M152),"ND")</f>
        <v>1.073783852302847E-5</v>
      </c>
      <c r="K152" s="25">
        <f>I152/'Dados teoricos e resumo geral'!$I$2-1</f>
        <v>-7.9566944039333398E-2</v>
      </c>
      <c r="L152" s="25">
        <f t="shared" si="0"/>
        <v>0.18036299420344792</v>
      </c>
    </row>
    <row r="153" spans="1:12">
      <c r="A153" s="1" t="str">
        <f>'A3-999-92-16-7565-0-0'!A153</f>
        <v>149</v>
      </c>
      <c r="B153" s="4">
        <v>129</v>
      </c>
      <c r="C153" s="4">
        <v>27.633964395709999</v>
      </c>
      <c r="D153" s="4">
        <v>39.369724404133997</v>
      </c>
      <c r="E153" s="4">
        <v>49.757102411056003</v>
      </c>
      <c r="F153" s="4">
        <v>57.830631355160001</v>
      </c>
      <c r="G153" s="4">
        <v>67.868454345686104</v>
      </c>
      <c r="I153" s="28">
        <f>IFERROR(0.001*SUMPRODUCT(C153:G153,DeltaP_agua_LHP_comb!I153:M153)/SUMSQ(DeltaP_agua_LHP_comb!I153:M153),"ND")</f>
        <v>1.398324285150744E-6</v>
      </c>
      <c r="J153" s="27">
        <f>IFERROR(SUMPRODUCT(0.001*C153:G153-I153*DeltaP_agua_LHP_comb!I153:M153,0.001*C153:G153-I153*DeltaP_agua_LHP_comb!I153:M153),"ND")</f>
        <v>8.3903757824783536E-8</v>
      </c>
      <c r="K153" s="25">
        <f>I153/'Dados teoricos e resumo geral'!$I$2-1</f>
        <v>-9.5521160963296325E-2</v>
      </c>
      <c r="L153" s="25">
        <f t="shared" si="0"/>
        <v>0.22237139595662692</v>
      </c>
    </row>
    <row r="154" spans="1:12">
      <c r="A154" s="1" t="str">
        <f>'A3-999-92-16-7565-0-0'!A154</f>
        <v>150</v>
      </c>
      <c r="B154" s="4">
        <v>130</v>
      </c>
      <c r="C154" s="4">
        <v>28.383054954892099</v>
      </c>
      <c r="D154" s="4">
        <v>40.235325387541998</v>
      </c>
      <c r="E154" s="4">
        <v>48.258921292692001</v>
      </c>
      <c r="F154" s="4">
        <v>58.929300674456101</v>
      </c>
      <c r="G154" s="4">
        <v>67.435653853982004</v>
      </c>
      <c r="I154" s="28">
        <f>IFERROR(0.001*SUMPRODUCT(C154:G154,DeltaP_agua_LHP_comb!I154:M154)/SUMSQ(DeltaP_agua_LHP_comb!I154:M154),"ND")</f>
        <v>1.3774921442144084E-6</v>
      </c>
      <c r="J154" s="27">
        <f>IFERROR(SUMPRODUCT(0.001*C154:G154-I154*DeltaP_agua_LHP_comb!I154:M154,0.001*C154:G154-I154*DeltaP_agua_LHP_comb!I154:M154),"ND")</f>
        <v>4.5384039629485374E-6</v>
      </c>
      <c r="K154" s="25">
        <f>I154/'Dados teoricos e resumo geral'!$I$2-1</f>
        <v>-0.10899602573453537</v>
      </c>
      <c r="L154" s="25">
        <f t="shared" si="0"/>
        <v>0.2596233933669565</v>
      </c>
    </row>
    <row r="155" spans="1:12">
      <c r="A155" s="1" t="str">
        <f>'A3-999-92-16-7565-0-0'!A155</f>
        <v>151</v>
      </c>
      <c r="B155" s="4">
        <v>131</v>
      </c>
      <c r="C155" s="4">
        <v>28.516233469154098</v>
      </c>
      <c r="D155" s="4">
        <v>38.487455330689997</v>
      </c>
      <c r="E155" s="4">
        <v>48.908145773965998</v>
      </c>
      <c r="F155" s="4">
        <v>59.062479188718001</v>
      </c>
      <c r="G155" s="4">
        <v>68.833945150719998</v>
      </c>
      <c r="I155" s="28">
        <f>IFERROR(0.001*SUMPRODUCT(C155:G155,DeltaP_agua_LHP_comb!I155:M155)/SUMSQ(DeltaP_agua_LHP_comb!I155:M155),"ND")</f>
        <v>1.3349733900631325E-6</v>
      </c>
      <c r="J155" s="27">
        <f>IFERROR(SUMPRODUCT(0.001*C155:G155-I155*DeltaP_agua_LHP_comb!I155:M155,0.001*C155:G155-I155*DeltaP_agua_LHP_comb!I155:M155),"ND")</f>
        <v>3.368871756990112E-7</v>
      </c>
      <c r="K155" s="25">
        <f>I155/'Dados teoricos e resumo geral'!$I$2-1</f>
        <v>-0.13649845403419636</v>
      </c>
      <c r="L155" s="25">
        <f t="shared" si="0"/>
        <v>0.34113890502041455</v>
      </c>
    </row>
    <row r="156" spans="1:12">
      <c r="A156" s="1" t="str">
        <f>'A3-999-92-16-7565-0-0'!A156</f>
        <v>152</v>
      </c>
      <c r="B156" s="4">
        <v>132</v>
      </c>
      <c r="C156" s="4">
        <v>28.499589122835999</v>
      </c>
      <c r="D156" s="4">
        <v>38.770456705531998</v>
      </c>
      <c r="E156" s="4">
        <v>49.557346511521999</v>
      </c>
      <c r="F156" s="4">
        <v>58.3966103611261</v>
      </c>
      <c r="G156" s="4">
        <v>67.918387384640099</v>
      </c>
      <c r="I156" s="28">
        <f>IFERROR(0.001*SUMPRODUCT(C156:G156,DeltaP_agua_LHP_comb!I156:M156)/SUMSQ(DeltaP_agua_LHP_comb!I156:M156),"ND")</f>
        <v>1.3409221927444549E-6</v>
      </c>
      <c r="J156" s="27">
        <f>IFERROR(SUMPRODUCT(0.001*C156:G156-I156*DeltaP_agua_LHP_comb!I156:M156,0.001*C156:G156-I156*DeltaP_agua_LHP_comb!I156:M156),"ND")</f>
        <v>4.6196625229563214E-7</v>
      </c>
      <c r="K156" s="25">
        <f>I156/'Dados teoricos e resumo geral'!$I$2-1</f>
        <v>-0.1326505868405855</v>
      </c>
      <c r="L156" s="25">
        <f t="shared" si="0"/>
        <v>0.32926577208102614</v>
      </c>
    </row>
    <row r="157" spans="1:12">
      <c r="A157" s="1" t="str">
        <f>'A3-999-92-16-7565-0-0'!A157</f>
        <v>153</v>
      </c>
      <c r="B157" s="4">
        <v>133</v>
      </c>
      <c r="C157" s="4">
        <v>28.133366016404</v>
      </c>
      <c r="D157" s="4">
        <v>38.0380104926681</v>
      </c>
      <c r="E157" s="4">
        <v>48.308854331646003</v>
      </c>
      <c r="F157" s="4">
        <v>59.628458194684001</v>
      </c>
      <c r="G157" s="4">
        <v>69.216812603470004</v>
      </c>
      <c r="I157" s="28">
        <f>IFERROR(0.001*SUMPRODUCT(C157:G157,DeltaP_agua_LHP_comb!I157:M157)/SUMSQ(DeltaP_agua_LHP_comb!I157:M157),"ND")</f>
        <v>1.289425477900606E-6</v>
      </c>
      <c r="J157" s="27">
        <f>IFERROR(SUMPRODUCT(0.001*C157:G157-I157*DeltaP_agua_LHP_comb!I157:M157,0.001*C157:G157-I157*DeltaP_agua_LHP_comb!I157:M157),"ND")</f>
        <v>1.3690970294359279E-6</v>
      </c>
      <c r="K157" s="25">
        <f>I157/'Dados teoricos e resumo geral'!$I$2-1</f>
        <v>-0.16596023421694317</v>
      </c>
      <c r="L157" s="25">
        <f t="shared" si="0"/>
        <v>0.43756167041888316</v>
      </c>
    </row>
    <row r="158" spans="1:12">
      <c r="A158" s="1" t="str">
        <f>'A3-999-92-16-7565-0-0'!A158</f>
        <v>154</v>
      </c>
      <c r="B158" s="4">
        <v>134</v>
      </c>
      <c r="C158" s="4">
        <v>28.499589122835999</v>
      </c>
      <c r="D158" s="4">
        <v>38.920255822393997</v>
      </c>
      <c r="E158" s="4">
        <v>48.075809739476099</v>
      </c>
      <c r="F158" s="4">
        <v>57.863920047796</v>
      </c>
      <c r="G158" s="4">
        <v>68.267966144753998</v>
      </c>
      <c r="I158" s="28">
        <f>IFERROR(0.001*SUMPRODUCT(C158:G158,DeltaP_agua_LHP_comb!I158:M158)/SUMSQ(DeltaP_agua_LHP_comb!I158:M158),"ND")</f>
        <v>1.3748685155158354E-6</v>
      </c>
      <c r="J158" s="27">
        <f>IFERROR(SUMPRODUCT(0.001*C158:G158-I158*DeltaP_agua_LHP_comb!I158:M158,0.001*C158:G158-I158*DeltaP_agua_LHP_comb!I158:M158),"ND")</f>
        <v>3.5627929478319196E-7</v>
      </c>
      <c r="K158" s="25">
        <f>I158/'Dados teoricos e resumo geral'!$I$2-1</f>
        <v>-0.11069306887720876</v>
      </c>
      <c r="L158" s="25">
        <f t="shared" si="0"/>
        <v>0.26443539868543708</v>
      </c>
    </row>
    <row r="159" spans="1:12">
      <c r="A159" s="1" t="str">
        <f>'A3-999-92-16-7565-0-0'!A159</f>
        <v>155</v>
      </c>
      <c r="B159" s="4">
        <v>135</v>
      </c>
      <c r="C159" s="4">
        <v>28.033476194778</v>
      </c>
      <c r="D159" s="4">
        <v>39.0367899903381</v>
      </c>
      <c r="E159" s="4">
        <v>48.025876700522097</v>
      </c>
      <c r="F159" s="4">
        <v>58.030387254693998</v>
      </c>
      <c r="G159" s="4">
        <v>67.735275831424104</v>
      </c>
      <c r="I159" s="28">
        <f>IFERROR(0.001*SUMPRODUCT(C159:G159,DeltaP_agua_LHP_comb!I159:M159)/SUMSQ(DeltaP_agua_LHP_comb!I159:M159),"ND")</f>
        <v>1.3415275071902128E-6</v>
      </c>
      <c r="J159" s="27">
        <f>IFERROR(SUMPRODUCT(0.001*C159:G159-I159*DeltaP_agua_LHP_comb!I159:M159,0.001*C159:G159-I159*DeltaP_agua_LHP_comb!I159:M159),"ND")</f>
        <v>3.5624231062626697E-7</v>
      </c>
      <c r="K159" s="25">
        <f>I159/'Dados teoricos e resumo geral'!$I$2-1</f>
        <v>-0.13225905097657653</v>
      </c>
      <c r="L159" s="25">
        <f t="shared" si="0"/>
        <v>0.32806647912357478</v>
      </c>
    </row>
    <row r="160" spans="1:12">
      <c r="A160" s="1" t="str">
        <f>'A3-999-92-16-7565-0-0'!A160</f>
        <v>156</v>
      </c>
      <c r="B160" s="4">
        <v>136</v>
      </c>
      <c r="C160" s="4">
        <v>28.982322653493998</v>
      </c>
      <c r="D160" s="4">
        <v>38.787101051850001</v>
      </c>
      <c r="E160" s="4">
        <v>49.041300544510001</v>
      </c>
      <c r="F160" s="4">
        <v>58.579721914342002</v>
      </c>
      <c r="G160" s="4">
        <v>69.89932577738</v>
      </c>
      <c r="I160" s="28">
        <f>IFERROR(0.001*SUMPRODUCT(C160:G160,DeltaP_agua_LHP_comb!I160:M160)/SUMSQ(DeltaP_agua_LHP_comb!I160:M160),"ND")</f>
        <v>1.3595604739033862E-6</v>
      </c>
      <c r="J160" s="27">
        <f>IFERROR(SUMPRODUCT(0.001*C160:G160-I160*DeltaP_agua_LHP_comb!I160:M160,0.001*C160:G160-I160*DeltaP_agua_LHP_comb!I160:M160),"ND")</f>
        <v>1.0619315816982076E-6</v>
      </c>
      <c r="K160" s="25">
        <f>I160/'Dados teoricos e resumo geral'!$I$2-1</f>
        <v>-0.12059477755279036</v>
      </c>
      <c r="L160" s="25">
        <f t="shared" si="0"/>
        <v>0.29306965245009531</v>
      </c>
    </row>
    <row r="161" spans="1:12">
      <c r="A161" s="1" t="str">
        <f>'A3-999-92-16-7565-0-0'!A161</f>
        <v>157</v>
      </c>
      <c r="B161" s="4">
        <v>137</v>
      </c>
      <c r="C161" s="4">
        <v>28.333121915938101</v>
      </c>
      <c r="D161" s="4">
        <v>38.603989498634</v>
      </c>
      <c r="E161" s="4">
        <v>48.308854331646003</v>
      </c>
      <c r="F161" s="4">
        <v>58.163565768955998</v>
      </c>
      <c r="G161" s="4">
        <v>68.567611865914003</v>
      </c>
      <c r="I161" s="28">
        <f>IFERROR(0.001*SUMPRODUCT(C161:G161,DeltaP_agua_LHP_comb!I161:M161)/SUMSQ(DeltaP_agua_LHP_comb!I161:M161),"ND")</f>
        <v>1.3244995104702135E-6</v>
      </c>
      <c r="J161" s="27">
        <f>IFERROR(SUMPRODUCT(0.001*C161:G161-I161*DeltaP_agua_LHP_comb!I161:M161,0.001*C161:G161-I161*DeltaP_agua_LHP_comb!I161:M161),"ND")</f>
        <v>1.2679053261128762E-8</v>
      </c>
      <c r="K161" s="25">
        <f>I161/'Dados teoricos e resumo geral'!$I$2-1</f>
        <v>-0.14327327912664078</v>
      </c>
      <c r="L161" s="25">
        <f t="shared" si="0"/>
        <v>0.36243369215457255</v>
      </c>
    </row>
    <row r="162" spans="1:12">
      <c r="A162" s="1" t="str">
        <f>'A3-999-92-16-7565-0-0'!A162</f>
        <v>158</v>
      </c>
      <c r="B162" s="4">
        <v>138</v>
      </c>
      <c r="C162" s="4">
        <v>28.283188876983999</v>
      </c>
      <c r="D162" s="4">
        <v>38.554032715962002</v>
      </c>
      <c r="E162" s="4">
        <v>48.308854331646003</v>
      </c>
      <c r="F162" s="4">
        <v>58.563077568023999</v>
      </c>
      <c r="G162" s="4">
        <v>68.451077697970007</v>
      </c>
      <c r="I162" s="28">
        <f>IFERROR(0.001*SUMPRODUCT(C162:G162,DeltaP_agua_LHP_comb!I162:M162)/SUMSQ(DeltaP_agua_LHP_comb!I162:M162),"ND")</f>
        <v>1.2923775338317078E-6</v>
      </c>
      <c r="J162" s="27">
        <f>IFERROR(SUMPRODUCT(0.001*C162:G162-I162*DeltaP_agua_LHP_comb!I162:M162,0.001*C162:G162-I162*DeltaP_agua_LHP_comb!I162:M162),"ND")</f>
        <v>5.0659873550292699E-7</v>
      </c>
      <c r="K162" s="25">
        <f>I162/'Dados teoricos e resumo geral'!$I$2-1</f>
        <v>-0.164050754313255</v>
      </c>
      <c r="L162" s="25">
        <f t="shared" si="0"/>
        <v>0.43100179835108676</v>
      </c>
    </row>
    <row r="163" spans="1:12">
      <c r="A163" s="1" t="str">
        <f>'A3-999-92-16-7565-0-0'!A163</f>
        <v>159</v>
      </c>
      <c r="B163" s="4">
        <v>139</v>
      </c>
      <c r="C163" s="4">
        <v>30.031058933836</v>
      </c>
      <c r="D163" s="4">
        <v>39.253190236190001</v>
      </c>
      <c r="E163" s="4">
        <v>48.342166767999998</v>
      </c>
      <c r="F163" s="4">
        <v>57.630875455625997</v>
      </c>
      <c r="G163" s="4">
        <v>68.667477943822007</v>
      </c>
      <c r="I163" s="28">
        <f>IFERROR(0.001*SUMPRODUCT(C163:G163,DeltaP_agua_LHP_comb!I163:M163)/SUMSQ(DeltaP_agua_LHP_comb!I163:M163),"ND")</f>
        <v>1.3596405276383357E-6</v>
      </c>
      <c r="J163" s="27">
        <f>IFERROR(SUMPRODUCT(0.001*C163:G163-I163*DeltaP_agua_LHP_comb!I163:M163,0.001*C163:G163-I163*DeltaP_agua_LHP_comb!I163:M163),"ND")</f>
        <v>2.304916567558104E-7</v>
      </c>
      <c r="K163" s="25">
        <f>I163/'Dados teoricos e resumo geral'!$I$2-1</f>
        <v>-0.1205429963529524</v>
      </c>
      <c r="L163" s="25">
        <f t="shared" si="0"/>
        <v>0.29291738866314088</v>
      </c>
    </row>
    <row r="164" spans="1:12">
      <c r="A164" s="1" t="str">
        <f>'A3-999-92-16-7565-0-0'!A164</f>
        <v>160</v>
      </c>
      <c r="B164" s="4">
        <v>140</v>
      </c>
      <c r="C164" s="4">
        <v>28.000187502142001</v>
      </c>
      <c r="D164" s="4">
        <v>38.121232224258002</v>
      </c>
      <c r="E164" s="4">
        <v>48.824900298658001</v>
      </c>
      <c r="F164" s="4">
        <v>58.596366260660098</v>
      </c>
      <c r="G164" s="4">
        <v>68.850589497038001</v>
      </c>
      <c r="I164" s="28">
        <f>IFERROR(0.001*SUMPRODUCT(C164:G164,DeltaP_agua_LHP_comb!I164:M164)/SUMSQ(DeltaP_agua_LHP_comb!I164:M164),"ND")</f>
        <v>1.3497596255194736E-6</v>
      </c>
      <c r="J164" s="27">
        <f>IFERROR(SUMPRODUCT(0.001*C164:G164-I164*DeltaP_agua_LHP_comb!I164:M164,0.001*C164:G164-I164*DeltaP_agua_LHP_comb!I164:M164),"ND")</f>
        <v>2.278323748687203E-7</v>
      </c>
      <c r="K164" s="25">
        <f>I164/'Dados teoricos e resumo geral'!$I$2-1</f>
        <v>-0.12693426551133669</v>
      </c>
      <c r="L164" s="25">
        <f t="shared" si="0"/>
        <v>0.31191625372026022</v>
      </c>
    </row>
    <row r="165" spans="1:12">
      <c r="A165" s="1" t="str">
        <f>'A3-999-92-16-7565-0-0'!A165</f>
        <v>161</v>
      </c>
      <c r="B165" s="4">
        <v>141</v>
      </c>
      <c r="C165" s="4">
        <v>28.2498764406301</v>
      </c>
      <c r="D165" s="4">
        <v>38.820389744486</v>
      </c>
      <c r="E165" s="4">
        <v>47.842765147305997</v>
      </c>
      <c r="F165" s="4">
        <v>58.679611735968102</v>
      </c>
      <c r="G165" s="4">
        <v>67.435653853982004</v>
      </c>
      <c r="I165" s="28">
        <f>IFERROR(0.001*SUMPRODUCT(C165:G165,DeltaP_agua_LHP_comb!I165:M165)/SUMSQ(DeltaP_agua_LHP_comb!I165:M165),"ND")</f>
        <v>1.3649684049301451E-6</v>
      </c>
      <c r="J165" s="27">
        <f>IFERROR(SUMPRODUCT(0.001*C165:G165-I165*DeltaP_agua_LHP_comb!I165:M165,0.001*C165:G165-I165*DeltaP_agua_LHP_comb!I165:M165),"ND")</f>
        <v>7.5367534662858486E-7</v>
      </c>
      <c r="K165" s="25">
        <f>I165/'Dados teoricos e resumo geral'!$I$2-1</f>
        <v>-0.11709676265837965</v>
      </c>
      <c r="L165" s="25">
        <f t="shared" si="0"/>
        <v>0.28284380567170153</v>
      </c>
    </row>
    <row r="166" spans="1:12">
      <c r="A166" s="1" t="str">
        <f>'A3-999-92-16-7565-0-0'!A166</f>
        <v>162</v>
      </c>
      <c r="B166" s="4">
        <v>142</v>
      </c>
      <c r="C166" s="4">
        <v>28.782566753960001</v>
      </c>
      <c r="D166" s="4">
        <v>37.854898939452099</v>
      </c>
      <c r="E166" s="4">
        <v>47.925986878895998</v>
      </c>
      <c r="F166" s="4">
        <v>58.180210115274001</v>
      </c>
      <c r="G166" s="4">
        <v>68.351187876344</v>
      </c>
      <c r="I166" s="28">
        <f>IFERROR(0.001*SUMPRODUCT(C166:G166,DeltaP_agua_LHP_comb!I166:M166)/SUMSQ(DeltaP_agua_LHP_comb!I166:M166),"ND")</f>
        <v>1.3360596071412217E-6</v>
      </c>
      <c r="J166" s="27">
        <f>IFERROR(SUMPRODUCT(0.001*C166:G166-I166*DeltaP_agua_LHP_comb!I166:M166,0.001*C166:G166-I166*DeltaP_agua_LHP_comb!I166:M166),"ND")</f>
        <v>7.9928050263560793E-7</v>
      </c>
      <c r="K166" s="25">
        <f>I166/'Dados teoricos e resumo geral'!$I$2-1</f>
        <v>-0.13579585566544528</v>
      </c>
      <c r="L166" s="25">
        <f t="shared" si="0"/>
        <v>0.33895909837343852</v>
      </c>
    </row>
    <row r="167" spans="1:12">
      <c r="A167" s="1" t="str">
        <f>'A3-999-92-16-7565-0-0'!A167</f>
        <v>163</v>
      </c>
      <c r="B167" s="4">
        <v>143</v>
      </c>
      <c r="C167" s="4">
        <v>28.566166508108001</v>
      </c>
      <c r="D167" s="4">
        <v>38.703855576541997</v>
      </c>
      <c r="E167" s="4">
        <v>48.508633974897997</v>
      </c>
      <c r="F167" s="4">
        <v>59.079123535035997</v>
      </c>
      <c r="G167" s="4">
        <v>68.151431976810002</v>
      </c>
      <c r="I167" s="28">
        <f>IFERROR(0.001*SUMPRODUCT(C167:G167,DeltaP_agua_LHP_comb!I167:M167)/SUMSQ(DeltaP_agua_LHP_comb!I167:M167),"ND")</f>
        <v>1.384968431919171E-6</v>
      </c>
      <c r="J167" s="27">
        <f>IFERROR(SUMPRODUCT(0.001*C167:G167-I167*DeltaP_agua_LHP_comb!I167:M167,0.001*C167:G167-I167*DeltaP_agua_LHP_comb!I167:M167),"ND")</f>
        <v>8.3216883049218592E-7</v>
      </c>
      <c r="K167" s="25">
        <f>I167/'Dados teoricos e resumo geral'!$I$2-1</f>
        <v>-0.10416013459303308</v>
      </c>
      <c r="L167" s="25">
        <f t="shared" si="0"/>
        <v>0.24606078993833957</v>
      </c>
    </row>
    <row r="168" spans="1:12">
      <c r="A168" s="1" t="str">
        <f>'A3-999-92-16-7565-0-0'!A168</f>
        <v>164</v>
      </c>
      <c r="B168" s="4">
        <v>144</v>
      </c>
      <c r="C168" s="4">
        <v>28.865812229267998</v>
      </c>
      <c r="D168" s="4">
        <v>40.002280795372002</v>
      </c>
      <c r="E168" s="4">
        <v>48.924790120284001</v>
      </c>
      <c r="F168" s="4">
        <v>58.613010606978001</v>
      </c>
      <c r="G168" s="4">
        <v>69.216812603470004</v>
      </c>
      <c r="I168" s="28">
        <f>IFERROR(0.001*SUMPRODUCT(C168:G168,DeltaP_agua_LHP_comb!I168:M168)/SUMSQ(DeltaP_agua_LHP_comb!I168:M168),"ND")</f>
        <v>1.3509083073949147E-6</v>
      </c>
      <c r="J168" s="27">
        <f>IFERROR(SUMPRODUCT(0.001*C168:G168-I168*DeltaP_agua_LHP_comb!I168:M168,0.001*C168:G168-I168*DeltaP_agua_LHP_comb!I168:M168),"ND")</f>
        <v>1.4034927905477314E-6</v>
      </c>
      <c r="K168" s="25">
        <f>I168/'Dados teoricos e resumo geral'!$I$2-1</f>
        <v>-0.12619126300458305</v>
      </c>
      <c r="L168" s="25">
        <f t="shared" si="0"/>
        <v>0.30968614865422373</v>
      </c>
    </row>
    <row r="169" spans="1:12">
      <c r="A169" s="1" t="str">
        <f>'A3-999-92-16-7565-0-0'!A169</f>
        <v>165</v>
      </c>
      <c r="B169" s="4">
        <v>145</v>
      </c>
      <c r="C169" s="4">
        <v>28.349766262256001</v>
      </c>
      <c r="D169" s="4">
        <v>39.003501297702002</v>
      </c>
      <c r="E169" s="4">
        <v>49.557346511521999</v>
      </c>
      <c r="F169" s="4">
        <v>57.897232484150003</v>
      </c>
      <c r="G169" s="4">
        <v>68.151431976810002</v>
      </c>
      <c r="I169" s="28">
        <f>IFERROR(0.001*SUMPRODUCT(C169:G169,DeltaP_agua_LHP_comb!I169:M169)/SUMSQ(DeltaP_agua_LHP_comb!I169:M169),"ND")</f>
        <v>1.3404265959088459E-6</v>
      </c>
      <c r="J169" s="27">
        <f>IFERROR(SUMPRODUCT(0.001*C169:G169-I169*DeltaP_agua_LHP_comb!I169:M169,0.001*C169:G169-I169*DeltaP_agua_LHP_comb!I169:M169),"ND")</f>
        <v>2.0102514436504484E-7</v>
      </c>
      <c r="K169" s="25">
        <f>I169/'Dados teoricos e resumo geral'!$I$2-1</f>
        <v>-0.13297115400462756</v>
      </c>
      <c r="L169" s="25">
        <f t="shared" si="0"/>
        <v>0.33024889446595895</v>
      </c>
    </row>
    <row r="170" spans="1:12">
      <c r="A170" s="1" t="str">
        <f>'A3-999-92-16-7565-0-0'!A170</f>
        <v>166</v>
      </c>
      <c r="B170" s="4">
        <v>146</v>
      </c>
      <c r="C170" s="4">
        <v>27.867008987879998</v>
      </c>
      <c r="D170" s="4">
        <v>38.437522291736002</v>
      </c>
      <c r="E170" s="4">
        <v>48.125766522147998</v>
      </c>
      <c r="F170" s="4">
        <v>58.180210115274001</v>
      </c>
      <c r="G170" s="4">
        <v>68.417789005334001</v>
      </c>
      <c r="I170" s="28">
        <f>IFERROR(0.001*SUMPRODUCT(C170:G170,DeltaP_agua_LHP_comb!I170:M170)/SUMSQ(DeltaP_agua_LHP_comb!I170:M170),"ND")</f>
        <v>1.3516577113842346E-6</v>
      </c>
      <c r="J170" s="27">
        <f>IFERROR(SUMPRODUCT(0.001*C170:G170-I170*DeltaP_agua_LHP_comb!I170:M170,0.001*C170:G170-I170*DeltaP_agua_LHP_comb!I170:M170),"ND")</f>
        <v>3.0380830307582396E-7</v>
      </c>
      <c r="K170" s="25">
        <f>I170/'Dados teoricos e resumo geral'!$I$2-1</f>
        <v>-0.12570652562468665</v>
      </c>
      <c r="L170" s="25">
        <f t="shared" si="0"/>
        <v>0.3082342841287582</v>
      </c>
    </row>
    <row r="171" spans="1:12">
      <c r="A171" s="1" t="str">
        <f>'A3-999-92-16-7565-0-0'!A171</f>
        <v>167</v>
      </c>
      <c r="B171" s="4">
        <v>147</v>
      </c>
      <c r="C171" s="4">
        <v>28.449632340164001</v>
      </c>
      <c r="D171" s="4">
        <v>38.204477699565999</v>
      </c>
      <c r="E171" s="4">
        <v>48.641788745442</v>
      </c>
      <c r="F171" s="4">
        <v>58.263455590581998</v>
      </c>
      <c r="G171" s="4">
        <v>68.001632859948003</v>
      </c>
      <c r="I171" s="28">
        <f>IFERROR(0.001*SUMPRODUCT(C171:G171,DeltaP_agua_LHP_comb!I171:M171)/SUMSQ(DeltaP_agua_LHP_comb!I171:M171),"ND")</f>
        <v>1.1302476654198685E-6</v>
      </c>
      <c r="J171" s="27">
        <f>IFERROR(SUMPRODUCT(0.001*C171:G171-I171*DeltaP_agua_LHP_comb!I171:M171,0.001*C171:G171-I171*DeltaP_agua_LHP_comb!I171:M171),"ND")</f>
        <v>3.6350458559383854E-6</v>
      </c>
      <c r="K171" s="25">
        <f>I171/'Dados teoricos e resumo geral'!$I$2-1</f>
        <v>-0.26892130309193507</v>
      </c>
      <c r="L171" s="25">
        <f t="shared" si="0"/>
        <v>0.87099118713158363</v>
      </c>
    </row>
    <row r="172" spans="1:12">
      <c r="A172" s="1" t="str">
        <f>'A3-999-92-16-7565-0-0'!A172</f>
        <v>168</v>
      </c>
      <c r="B172" s="4">
        <v>148</v>
      </c>
      <c r="C172" s="4">
        <v>28.150010362722</v>
      </c>
      <c r="D172" s="4">
        <v>38.587345152315997</v>
      </c>
      <c r="E172" s="4">
        <v>48.874857081329999</v>
      </c>
      <c r="F172" s="4">
        <v>58.796122160194003</v>
      </c>
      <c r="G172" s="4">
        <v>70.315481922765997</v>
      </c>
      <c r="I172" s="28">
        <f>IFERROR(0.001*SUMPRODUCT(C172:G172,DeltaP_agua_LHP_comb!I172:M172)/SUMSQ(DeltaP_agua_LHP_comb!I172:M172),"ND")</f>
        <v>1.2873541510462399E-6</v>
      </c>
      <c r="J172" s="27">
        <f>IFERROR(SUMPRODUCT(0.001*C172:G172-I172*DeltaP_agua_LHP_comb!I172:M172,0.001*C172:G172-I172*DeltaP_agua_LHP_comb!I172:M172),"ND")</f>
        <v>7.65003297060827E-7</v>
      </c>
      <c r="K172" s="25">
        <f>I172/'Dados teoricos e resumo geral'!$I$2-1</f>
        <v>-0.16730003166478669</v>
      </c>
      <c r="L172" s="25">
        <f t="shared" si="0"/>
        <v>0.44219140744630314</v>
      </c>
    </row>
    <row r="173" spans="1:12">
      <c r="A173" s="1" t="str">
        <f>'A3-999-92-16-7565-0-0'!A173</f>
        <v>169</v>
      </c>
      <c r="B173" s="4">
        <v>149</v>
      </c>
      <c r="C173" s="4">
        <v>28.100077323768001</v>
      </c>
      <c r="D173" s="4">
        <v>39.968992102736102</v>
      </c>
      <c r="E173" s="4">
        <v>49.107901673500002</v>
      </c>
      <c r="F173" s="4">
        <v>58.912656328137999</v>
      </c>
      <c r="G173" s="4">
        <v>68.151431976810002</v>
      </c>
      <c r="I173" s="28">
        <f>IFERROR(0.001*SUMPRODUCT(C173:G173,DeltaP_agua_LHP_comb!I173:M173)/SUMSQ(DeltaP_agua_LHP_comb!I173:M173),"ND")</f>
        <v>1.2771040947619566E-6</v>
      </c>
      <c r="J173" s="27">
        <f>IFERROR(SUMPRODUCT(0.001*C173:G173-I173*DeltaP_agua_LHP_comb!I173:M173,0.001*C173:G173-I173*DeltaP_agua_LHP_comb!I173:M173),"ND")</f>
        <v>9.4346611149166498E-7</v>
      </c>
      <c r="K173" s="25">
        <f>I173/'Dados teoricos e resumo geral'!$I$2-1</f>
        <v>-0.17393008100779006</v>
      </c>
      <c r="L173" s="25">
        <f t="shared" si="0"/>
        <v>0.46543440794138302</v>
      </c>
    </row>
    <row r="174" spans="1:12">
      <c r="A174" s="1" t="str">
        <f>'A3-999-92-16-7565-0-0'!A174</f>
        <v>170</v>
      </c>
      <c r="B174" s="4">
        <v>150</v>
      </c>
      <c r="C174" s="4">
        <v>28.283188876983999</v>
      </c>
      <c r="D174" s="4">
        <v>39.536191611032002</v>
      </c>
      <c r="E174" s="4">
        <v>47.659653594090003</v>
      </c>
      <c r="F174" s="4">
        <v>59.012546149764098</v>
      </c>
      <c r="G174" s="4">
        <v>67.935031730958002</v>
      </c>
      <c r="I174" s="28">
        <f>IFERROR(0.001*SUMPRODUCT(C174:G174,DeltaP_agua_LHP_comb!I174:M174)/SUMSQ(DeltaP_agua_LHP_comb!I174:M174),"ND")</f>
        <v>1.3944039223136351E-6</v>
      </c>
      <c r="J174" s="27">
        <f>IFERROR(SUMPRODUCT(0.001*C174:G174-I174*DeltaP_agua_LHP_comb!I174:M174,0.001*C174:G174-I174*DeltaP_agua_LHP_comb!I174:M174),"ND")</f>
        <v>2.4421026899479787E-6</v>
      </c>
      <c r="K174" s="25">
        <f>I174/'Dados teoricos e resumo geral'!$I$2-1</f>
        <v>-9.8056971336587972E-2</v>
      </c>
      <c r="L174" s="25">
        <f t="shared" si="0"/>
        <v>0.22925444592586453</v>
      </c>
    </row>
    <row r="175" spans="1:12">
      <c r="A175" s="1" t="str">
        <f>'A3-999-92-16-7565-0-0'!A175</f>
        <v>171</v>
      </c>
      <c r="B175" s="4">
        <v>151</v>
      </c>
      <c r="C175" s="4">
        <v>28.499589122835999</v>
      </c>
      <c r="D175" s="4">
        <v>38.737144269178003</v>
      </c>
      <c r="E175" s="4">
        <v>48.275565639010097</v>
      </c>
      <c r="F175" s="4">
        <v>57.830631355160001</v>
      </c>
      <c r="G175" s="4">
        <v>69.050345396572098</v>
      </c>
      <c r="I175" s="28">
        <f>IFERROR(0.001*SUMPRODUCT(C175:G175,DeltaP_agua_LHP_comb!I175:M175)/SUMSQ(DeltaP_agua_LHP_comb!I175:M175),"ND")</f>
        <v>1.3560404333559832E-6</v>
      </c>
      <c r="J175" s="27">
        <f>IFERROR(SUMPRODUCT(0.001*C175:G175-I175*DeltaP_agua_LHP_comb!I175:M175,0.001*C175:G175-I175*DeltaP_agua_LHP_comb!I175:M175),"ND")</f>
        <v>2.7503207370372429E-7</v>
      </c>
      <c r="K175" s="25">
        <f>I175/'Dados teoricos e resumo geral'!$I$2-1</f>
        <v>-0.1228716472471002</v>
      </c>
      <c r="L175" s="25">
        <f t="shared" si="0"/>
        <v>0.29979152466454728</v>
      </c>
    </row>
    <row r="176" spans="1:12">
      <c r="A176" s="1" t="str">
        <f>'A3-999-92-16-7565-0-0'!A176</f>
        <v>172</v>
      </c>
      <c r="B176" s="4">
        <v>152</v>
      </c>
      <c r="C176" s="4">
        <v>28.69934502237</v>
      </c>
      <c r="D176" s="4">
        <v>38.0380104926681</v>
      </c>
      <c r="E176" s="4">
        <v>47.809476454669998</v>
      </c>
      <c r="F176" s="4">
        <v>58.546433221706103</v>
      </c>
      <c r="G176" s="4">
        <v>67.868454345686104</v>
      </c>
      <c r="I176" s="28">
        <f>IFERROR(0.001*SUMPRODUCT(C176:G176,DeltaP_agua_LHP_comb!I176:M176)/SUMSQ(DeltaP_agua_LHP_comb!I176:M176),"ND")</f>
        <v>1.3536679137645461E-6</v>
      </c>
      <c r="J176" s="27">
        <f>IFERROR(SUMPRODUCT(0.001*C176:G176-I176*DeltaP_agua_LHP_comb!I176:M176,0.001*C176:G176-I176*DeltaP_agua_LHP_comb!I176:M176),"ND")</f>
        <v>1.0797658475371516E-7</v>
      </c>
      <c r="K176" s="25">
        <f>I176/'Dados teoricos e resumo geral'!$I$2-1</f>
        <v>-0.12440626535281629</v>
      </c>
      <c r="L176" s="25">
        <f t="shared" si="0"/>
        <v>0.30435170258607203</v>
      </c>
    </row>
    <row r="177" spans="1:12">
      <c r="A177" s="1" t="str">
        <f>'A3-999-92-16-7565-0-0'!A177</f>
        <v>173</v>
      </c>
      <c r="B177" s="4">
        <v>153</v>
      </c>
      <c r="C177" s="4">
        <v>28.666056329734101</v>
      </c>
      <c r="D177" s="4">
        <v>38.0380104926681</v>
      </c>
      <c r="E177" s="4">
        <v>48.95807881292</v>
      </c>
      <c r="F177" s="4">
        <v>59.844858440536001</v>
      </c>
      <c r="G177" s="4">
        <v>69.050345396572098</v>
      </c>
      <c r="I177" s="28">
        <f>IFERROR(0.001*SUMPRODUCT(C177:G177,DeltaP_agua_LHP_comb!I177:M177)/SUMSQ(DeltaP_agua_LHP_comb!I177:M177),"ND")</f>
        <v>1.3615091569642655E-6</v>
      </c>
      <c r="J177" s="27">
        <f>IFERROR(SUMPRODUCT(0.001*C177:G177-I177*DeltaP_agua_LHP_comb!I177:M177,0.001*C177:G177-I177*DeltaP_agua_LHP_comb!I177:M177),"ND")</f>
        <v>4.8942474463851821E-7</v>
      </c>
      <c r="K177" s="25">
        <f>I177/'Dados teoricos e resumo geral'!$I$2-1</f>
        <v>-0.11933430985493831</v>
      </c>
      <c r="L177" s="25">
        <f t="shared" si="0"/>
        <v>0.28937084561597115</v>
      </c>
    </row>
    <row r="178" spans="1:12">
      <c r="A178" s="1" t="str">
        <f>'A3-999-92-16-7565-0-0'!A178</f>
        <v>174</v>
      </c>
      <c r="B178" s="4">
        <v>154</v>
      </c>
      <c r="C178" s="4">
        <v>28.283188876983999</v>
      </c>
      <c r="D178" s="4">
        <v>38.237766392201998</v>
      </c>
      <c r="E178" s="4">
        <v>49.024656198192098</v>
      </c>
      <c r="F178" s="4">
        <v>57.381186517137998</v>
      </c>
      <c r="G178" s="4">
        <v>69.100278435525993</v>
      </c>
      <c r="I178" s="28">
        <f>IFERROR(0.001*SUMPRODUCT(C178:G178,DeltaP_agua_LHP_comb!I178:M178)/SUMSQ(DeltaP_agua_LHP_comb!I178:M178),"ND")</f>
        <v>1.3443195317936936E-6</v>
      </c>
      <c r="J178" s="27">
        <f>IFERROR(SUMPRODUCT(0.001*C178:G178-I178*DeltaP_agua_LHP_comb!I178:M178,0.001*C178:G178-I178*DeltaP_agua_LHP_comb!I178:M178),"ND")</f>
        <v>8.2545882287887831E-7</v>
      </c>
      <c r="K178" s="25">
        <f>I178/'Dados teoricos e resumo geral'!$I$2-1</f>
        <v>-0.13045308422141433</v>
      </c>
      <c r="L178" s="25">
        <f t="shared" si="0"/>
        <v>0.32255567068802016</v>
      </c>
    </row>
    <row r="179" spans="1:12">
      <c r="A179" s="1" t="str">
        <f>'A3-999-92-16-7565-0-0'!A179</f>
        <v>175</v>
      </c>
      <c r="B179" s="4">
        <v>155</v>
      </c>
      <c r="C179" s="4">
        <v>29.232035335700001</v>
      </c>
      <c r="D179" s="4">
        <v>38.320988123791999</v>
      </c>
      <c r="E179" s="4">
        <v>49.440836087295999</v>
      </c>
      <c r="F179" s="4">
        <v>58.646323043332004</v>
      </c>
      <c r="G179" s="4">
        <v>68.134787630491999</v>
      </c>
      <c r="I179" s="28">
        <f>IFERROR(0.001*SUMPRODUCT(C179:G179,DeltaP_agua_LHP_comb!I179:M179)/SUMSQ(DeltaP_agua_LHP_comb!I179:M179),"ND")</f>
        <v>1.3499107336268959E-6</v>
      </c>
      <c r="J179" s="27">
        <f>IFERROR(SUMPRODUCT(0.001*C179:G179-I179*DeltaP_agua_LHP_comb!I179:M179,0.001*C179:G179-I179*DeltaP_agua_LHP_comb!I179:M179),"ND")</f>
        <v>4.5383003625917642E-7</v>
      </c>
      <c r="K179" s="25">
        <f>I179/'Dados teoricos e resumo geral'!$I$2-1</f>
        <v>-0.12683652417406477</v>
      </c>
      <c r="L179" s="25">
        <f t="shared" si="0"/>
        <v>0.3116225600977629</v>
      </c>
    </row>
    <row r="180" spans="1:12">
      <c r="A180" s="1" t="str">
        <f>'A3-999-92-16-7565-0-0'!A180</f>
        <v>176</v>
      </c>
      <c r="B180" s="4">
        <v>156</v>
      </c>
      <c r="C180" s="4">
        <v>27.700541780982</v>
      </c>
      <c r="D180" s="4">
        <v>38.204477699565999</v>
      </c>
      <c r="E180" s="4">
        <v>47.975943661568003</v>
      </c>
      <c r="F180" s="4">
        <v>58.896011981820003</v>
      </c>
      <c r="G180" s="4">
        <v>69.416568503004001</v>
      </c>
      <c r="I180" s="28">
        <f>IFERROR(0.001*SUMPRODUCT(C180:G180,DeltaP_agua_LHP_comb!I180:M180)/SUMSQ(DeltaP_agua_LHP_comb!I180:M180),"ND")</f>
        <v>1.3593345076633642E-6</v>
      </c>
      <c r="J180" s="27">
        <f>IFERROR(SUMPRODUCT(0.001*C180:G180-I180*DeltaP_agua_LHP_comb!I180:M180,0.001*C180:G180-I180*DeltaP_agua_LHP_comb!I180:M180),"ND")</f>
        <v>3.7718100561079804E-7</v>
      </c>
      <c r="K180" s="25">
        <f>I180/'Dados teoricos e resumo geral'!$I$2-1</f>
        <v>-0.12074093941567654</v>
      </c>
      <c r="L180" s="25">
        <f t="shared" si="0"/>
        <v>0.29349958985199209</v>
      </c>
    </row>
    <row r="181" spans="1:12">
      <c r="A181" s="1" t="str">
        <f>'A3-999-92-16-7565-0-0'!A181</f>
        <v>177</v>
      </c>
      <c r="B181" s="4">
        <v>157</v>
      </c>
      <c r="C181" s="4">
        <v>27.700541780982</v>
      </c>
      <c r="D181" s="4">
        <v>38.187809609529999</v>
      </c>
      <c r="E181" s="4">
        <v>48.192343907420003</v>
      </c>
      <c r="F181" s="4">
        <v>58.712900428604001</v>
      </c>
      <c r="G181" s="4">
        <v>68.734079072811994</v>
      </c>
      <c r="I181" s="28">
        <f>IFERROR(0.001*SUMPRODUCT(C181:G181,DeltaP_agua_LHP_comb!I181:M181)/SUMSQ(DeltaP_agua_LHP_comb!I181:M181),"ND")</f>
        <v>1.3518674946632232E-6</v>
      </c>
      <c r="J181" s="27">
        <f>IFERROR(SUMPRODUCT(0.001*C181:G181-I181*DeltaP_agua_LHP_comb!I181:M181,0.001*C181:G181-I181*DeltaP_agua_LHP_comb!I181:M181),"ND")</f>
        <v>2.5316064318653712E-7</v>
      </c>
      <c r="K181" s="25">
        <f>I181/'Dados teoricos e resumo geral'!$I$2-1</f>
        <v>-0.12557083139506919</v>
      </c>
      <c r="L181" s="25">
        <f t="shared" si="0"/>
        <v>0.3078282911085779</v>
      </c>
    </row>
    <row r="182" spans="1:12">
      <c r="A182" s="1" t="str">
        <f>'A3-999-92-16-7565-0-0'!A182</f>
        <v>178</v>
      </c>
      <c r="B182" s="4">
        <v>158</v>
      </c>
      <c r="C182" s="4">
        <v>27.867008987879998</v>
      </c>
      <c r="D182" s="4">
        <v>38.171165263212004</v>
      </c>
      <c r="E182" s="4">
        <v>47.742875325680103</v>
      </c>
      <c r="F182" s="4">
        <v>57.5310093777181</v>
      </c>
      <c r="G182" s="4">
        <v>68.900522535991996</v>
      </c>
      <c r="I182" s="28">
        <f>IFERROR(0.001*SUMPRODUCT(C182:G182,DeltaP_agua_LHP_comb!I182:M182)/SUMSQ(DeltaP_agua_LHP_comb!I182:M182),"ND")</f>
        <v>1.3586550362379889E-6</v>
      </c>
      <c r="J182" s="27">
        <f>IFERROR(SUMPRODUCT(0.001*C182:G182-I182*DeltaP_agua_LHP_comb!I182:M182,0.001*C182:G182-I182*DeltaP_agua_LHP_comb!I182:M182),"ND")</f>
        <v>8.3554398359107089E-7</v>
      </c>
      <c r="K182" s="25">
        <f>I182/'Dados teoricos e resumo geral'!$I$2-1</f>
        <v>-0.1211804422781444</v>
      </c>
      <c r="L182" s="25">
        <f t="shared" si="0"/>
        <v>0.29479368696588759</v>
      </c>
    </row>
    <row r="183" spans="1:12">
      <c r="A183" s="1" t="str">
        <f>'A3-999-92-16-7565-0-0'!A183</f>
        <v>179</v>
      </c>
      <c r="B183" s="4">
        <v>159</v>
      </c>
      <c r="C183" s="4">
        <v>27.700541780982</v>
      </c>
      <c r="D183" s="4">
        <v>37.904831978406101</v>
      </c>
      <c r="E183" s="4">
        <v>47.609720555136001</v>
      </c>
      <c r="F183" s="4">
        <v>58.246811244264002</v>
      </c>
      <c r="G183" s="4">
        <v>68.018277206266006</v>
      </c>
      <c r="I183" s="28">
        <f>IFERROR(0.001*SUMPRODUCT(C183:G183,DeltaP_agua_LHP_comb!I183:M183)/SUMSQ(DeltaP_agua_LHP_comb!I183:M183),"ND")</f>
        <v>1.3481199649496932E-6</v>
      </c>
      <c r="J183" s="27">
        <f>IFERROR(SUMPRODUCT(0.001*C183:G183-I183*DeltaP_agua_LHP_comb!I183:M183,0.001*C183:G183-I183*DeltaP_agua_LHP_comb!I183:M183),"ND")</f>
        <v>4.1075411628302086E-7</v>
      </c>
      <c r="K183" s="25">
        <f>I183/'Dados teoricos e resumo geral'!$I$2-1</f>
        <v>-0.12799484802736538</v>
      </c>
      <c r="L183" s="25">
        <f t="shared" si="0"/>
        <v>0.3151094495067277</v>
      </c>
    </row>
    <row r="184" spans="1:12">
      <c r="A184" s="1" t="str">
        <f>'A3-999-92-16-7565-0-0'!A184</f>
        <v>180</v>
      </c>
      <c r="B184" s="4">
        <v>160</v>
      </c>
      <c r="C184" s="4"/>
      <c r="D184" s="4"/>
      <c r="E184" s="4"/>
      <c r="F184" s="4"/>
      <c r="G184" s="4"/>
      <c r="I184" s="28" t="str">
        <f>IFERROR(0.001*SUMPRODUCT(C184:G184,DeltaP_agua_LHP_comb!I184:M184)/SUMSQ(DeltaP_agua_LHP_comb!I184:M184),"ND")</f>
        <v>ND</v>
      </c>
      <c r="J184" s="27" t="str">
        <f>IFERROR(SUMPRODUCT(0.001*C184:G184-I184*DeltaP_agua_LHP_comb!I184:M184,0.001*C184:G184-I184*DeltaP_agua_LHP_comb!I184:M184),"ND")</f>
        <v>ND</v>
      </c>
      <c r="K184" s="25" t="e">
        <f>I184/'Dados teoricos e resumo geral'!$I$2-1</f>
        <v>#VALUE!</v>
      </c>
      <c r="L184" s="25" t="e">
        <f t="shared" si="0"/>
        <v>#VALUE!</v>
      </c>
    </row>
    <row r="185" spans="1:12">
      <c r="A185" s="1" t="str">
        <f>'A3-999-92-16-7565-0-0'!A185</f>
        <v>181</v>
      </c>
      <c r="B185" s="4">
        <v>161</v>
      </c>
      <c r="C185" s="4">
        <v>27.717209871017999</v>
      </c>
      <c r="D185" s="4">
        <v>39.403013096770003</v>
      </c>
      <c r="E185" s="4">
        <v>48.059165393157997</v>
      </c>
      <c r="F185" s="4">
        <v>58.230143154228003</v>
      </c>
      <c r="G185" s="4">
        <v>68.084854591538004</v>
      </c>
      <c r="I185" s="28">
        <f>IFERROR(0.001*SUMPRODUCT(C185:G185,DeltaP_agua_LHP_comb!I185:M185)/SUMSQ(DeltaP_agua_LHP_comb!I185:M185),"ND")</f>
        <v>1.3500842455305206E-6</v>
      </c>
      <c r="J185" s="27">
        <f>IFERROR(SUMPRODUCT(0.001*C185:G185-I185*DeltaP_agua_LHP_comb!I185:M185,0.001*C185:G185-I185*DeltaP_agua_LHP_comb!I185:M185),"ND")</f>
        <v>1.0013545487948929E-6</v>
      </c>
      <c r="K185" s="25">
        <f>I185/'Dados teoricos e resumo geral'!$I$2-1</f>
        <v>-0.12672429137741237</v>
      </c>
      <c r="L185" s="25">
        <f t="shared" si="0"/>
        <v>0.31128544409386416</v>
      </c>
    </row>
    <row r="186" spans="1:12">
      <c r="A186" s="1" t="str">
        <f>'A3-999-92-16-7565-0-0'!A186</f>
        <v>182</v>
      </c>
      <c r="B186" s="4">
        <v>162</v>
      </c>
      <c r="C186" s="4">
        <v>29.148789860392</v>
      </c>
      <c r="D186" s="4">
        <v>38.221122045884002</v>
      </c>
      <c r="E186" s="4">
        <v>49.041300544510001</v>
      </c>
      <c r="F186" s="4">
        <v>58.013742908376003</v>
      </c>
      <c r="G186" s="4">
        <v>68.034921552583995</v>
      </c>
      <c r="I186" s="28">
        <f>IFERROR(0.001*SUMPRODUCT(C186:G186,DeltaP_agua_LHP_comb!I186:M186)/SUMSQ(DeltaP_agua_LHP_comb!I186:M186),"ND")</f>
        <v>1.3725581222332459E-6</v>
      </c>
      <c r="J186" s="27">
        <f>IFERROR(SUMPRODUCT(0.001*C186:G186-I186*DeltaP_agua_LHP_comb!I186:M186,0.001*C186:G186-I186*DeltaP_agua_LHP_comb!I186:M186),"ND")</f>
        <v>2.1367653452836702E-7</v>
      </c>
      <c r="K186" s="25">
        <f>I186/'Dados teoricos e resumo geral'!$I$2-1</f>
        <v>-0.11218750178962111</v>
      </c>
      <c r="L186" s="25">
        <f t="shared" si="0"/>
        <v>0.26869576728686084</v>
      </c>
    </row>
    <row r="187" spans="1:12">
      <c r="A187" s="1" t="str">
        <f>'A3-999-92-16-7565-0-0'!A187</f>
        <v>183</v>
      </c>
      <c r="B187" s="4">
        <v>163</v>
      </c>
      <c r="C187" s="4">
        <v>28.199943401675998</v>
      </c>
      <c r="D187" s="4">
        <v>38.121232224258002</v>
      </c>
      <c r="E187" s="4">
        <v>48.042521046840001</v>
      </c>
      <c r="F187" s="4">
        <v>58.263455590581998</v>
      </c>
      <c r="G187" s="4">
        <v>68.284610491072002</v>
      </c>
      <c r="I187" s="28">
        <f>IFERROR(0.001*SUMPRODUCT(C187:G187,DeltaP_agua_LHP_comb!I187:M187)/SUMSQ(DeltaP_agua_LHP_comb!I187:M187),"ND")</f>
        <v>1.5264184942291147E-6</v>
      </c>
      <c r="J187" s="27">
        <f>IFERROR(SUMPRODUCT(0.001*C187:G187-I187*DeltaP_agua_LHP_comb!I187:M187,0.001*C187:G187-I187*DeltaP_agua_LHP_comb!I187:M187),"ND")</f>
        <v>2.1711523071313502E-7</v>
      </c>
      <c r="K187" s="25">
        <f>I187/'Dados teoricos e resumo geral'!$I$2-1</f>
        <v>-1.2665915763832802E-2</v>
      </c>
      <c r="L187" s="25">
        <f t="shared" si="0"/>
        <v>2.5821366200357909E-2</v>
      </c>
    </row>
    <row r="188" spans="1:12">
      <c r="A188" s="1" t="str">
        <f>'A3-999-92-16-7565-0-0'!A188</f>
        <v>184</v>
      </c>
      <c r="B188" s="4">
        <v>164</v>
      </c>
      <c r="C188" s="4">
        <v>27.700541780982</v>
      </c>
      <c r="D188" s="4">
        <v>37.938120671042</v>
      </c>
      <c r="E188" s="4">
        <v>48.408744153272004</v>
      </c>
      <c r="F188" s="4">
        <v>57.830631355160001</v>
      </c>
      <c r="G188" s="4">
        <v>68.384500312698094</v>
      </c>
      <c r="I188" s="28">
        <f>IFERROR(0.001*SUMPRODUCT(C188:G188,DeltaP_agua_LHP_comb!I188:M188)/SUMSQ(DeltaP_agua_LHP_comb!I188:M188),"ND")</f>
        <v>1.354081060137688E-6</v>
      </c>
      <c r="J188" s="27">
        <f>IFERROR(SUMPRODUCT(0.001*C188:G188-I188*DeltaP_agua_LHP_comb!I188:M188,0.001*C188:G188-I188*DeltaP_agua_LHP_comb!I188:M188),"ND")</f>
        <v>6.3020921788327706E-7</v>
      </c>
      <c r="K188" s="25">
        <f>I188/'Dados teoricos e resumo geral'!$I$2-1</f>
        <v>-0.12413902966514367</v>
      </c>
      <c r="L188" s="25">
        <f t="shared" si="0"/>
        <v>0.30355587731317879</v>
      </c>
    </row>
    <row r="189" spans="1:12">
      <c r="A189" s="1" t="str">
        <f>'A3-999-92-16-7565-0-0'!A189</f>
        <v>185</v>
      </c>
      <c r="B189" s="4">
        <v>165</v>
      </c>
      <c r="C189" s="4">
        <v>28.4663004302</v>
      </c>
      <c r="D189" s="4">
        <v>38.154520916894</v>
      </c>
      <c r="E189" s="4">
        <v>47.95929931525</v>
      </c>
      <c r="F189" s="4">
        <v>59.228946395615999</v>
      </c>
      <c r="G189" s="4">
        <v>68.267966144753998</v>
      </c>
      <c r="I189" s="28">
        <f>IFERROR(0.001*SUMPRODUCT(C189:G189,DeltaP_agua_LHP_comb!I189:M189)/SUMSQ(DeltaP_agua_LHP_comb!I189:M189),"ND")</f>
        <v>1.3344355562467565E-6</v>
      </c>
      <c r="J189" s="27">
        <f>IFERROR(SUMPRODUCT(0.001*C189:G189-I189*DeltaP_agua_LHP_comb!I189:M189,0.001*C189:G189-I189*DeltaP_agua_LHP_comb!I189:M189),"ND")</f>
        <v>2.8879235864983183E-7</v>
      </c>
      <c r="K189" s="25">
        <f>I189/'Dados teoricos e resumo geral'!$I$2-1</f>
        <v>-0.13684634136691054</v>
      </c>
      <c r="L189" s="25">
        <f t="shared" si="0"/>
        <v>0.34222019397640646</v>
      </c>
    </row>
    <row r="190" spans="1:12">
      <c r="A190" s="1" t="str">
        <f>'A3-999-92-16-7565-0-0'!A190</f>
        <v>186</v>
      </c>
      <c r="B190" s="4">
        <v>166</v>
      </c>
      <c r="C190" s="4">
        <v>29.714768866358099</v>
      </c>
      <c r="D190" s="4">
        <v>38.221122045884002</v>
      </c>
      <c r="E190" s="4">
        <v>49.1744790587721</v>
      </c>
      <c r="F190" s="4">
        <v>60.527371614445997</v>
      </c>
      <c r="G190" s="4">
        <v>68.767367765448</v>
      </c>
      <c r="I190" s="28">
        <f>IFERROR(0.001*SUMPRODUCT(C190:G190,DeltaP_agua_LHP_comb!I190:M190)/SUMSQ(DeltaP_agua_LHP_comb!I190:M190),"ND")</f>
        <v>1.3446689661399789E-6</v>
      </c>
      <c r="J190" s="27">
        <f>IFERROR(SUMPRODUCT(0.001*C190:G190-I190*DeltaP_agua_LHP_comb!I190:M190,0.001*C190:G190-I190*DeltaP_agua_LHP_comb!I190:M190),"ND")</f>
        <v>9.6603036439143084E-7</v>
      </c>
      <c r="K190" s="25">
        <f>I190/'Dados teoricos e resumo geral'!$I$2-1</f>
        <v>-0.13022705941786628</v>
      </c>
      <c r="L190" s="25">
        <f t="shared" si="0"/>
        <v>0.3218683843154182</v>
      </c>
    </row>
    <row r="191" spans="1:12">
      <c r="A191" s="1" t="str">
        <f>'A3-999-92-16-7565-0-0'!A191</f>
        <v>187</v>
      </c>
      <c r="B191" s="4">
        <v>167</v>
      </c>
      <c r="C191" s="4"/>
      <c r="D191" s="4"/>
      <c r="E191" s="4"/>
      <c r="F191" s="4"/>
      <c r="G191" s="4"/>
      <c r="I191" s="28" t="str">
        <f>IFERROR(0.001*SUMPRODUCT(C191:G191,DeltaP_agua_LHP_comb!I191:M191)/SUMSQ(DeltaP_agua_LHP_comb!I191:M191),"ND")</f>
        <v>ND</v>
      </c>
      <c r="J191" s="27" t="str">
        <f>IFERROR(SUMPRODUCT(0.001*C191:G191-I191*DeltaP_agua_LHP_comb!I191:M191,0.001*C191:G191-I191*DeltaP_agua_LHP_comb!I191:M191),"ND")</f>
        <v>ND</v>
      </c>
      <c r="K191" s="25" t="e">
        <f>I191/'Dados teoricos e resumo geral'!$I$2-1</f>
        <v>#VALUE!</v>
      </c>
      <c r="L191" s="25" t="e">
        <f t="shared" si="0"/>
        <v>#VALUE!</v>
      </c>
    </row>
    <row r="192" spans="1:12">
      <c r="A192" s="1" t="str">
        <f>'A3-999-92-16-7565-0-0'!A192</f>
        <v>188</v>
      </c>
      <c r="B192" s="4">
        <v>168</v>
      </c>
      <c r="C192" s="4">
        <v>28.69934502237</v>
      </c>
      <c r="D192" s="4">
        <v>38.487455330689997</v>
      </c>
      <c r="E192" s="4">
        <v>49.091257327181999</v>
      </c>
      <c r="F192" s="4">
        <v>58.513144529069997</v>
      </c>
      <c r="G192" s="4">
        <v>69.349991117732003</v>
      </c>
      <c r="I192" s="28">
        <f>IFERROR(0.001*SUMPRODUCT(C192:G192,DeltaP_agua_LHP_comb!I192:M192)/SUMSQ(DeltaP_agua_LHP_comb!I192:M192),"ND")</f>
        <v>1.3415149851602083E-6</v>
      </c>
      <c r="J192" s="27">
        <f>IFERROR(SUMPRODUCT(0.001*C192:G192-I192*DeltaP_agua_LHP_comb!I192:M192,0.001*C192:G192-I192*DeltaP_agua_LHP_comb!I192:M192),"ND")</f>
        <v>3.0471177178173661E-7</v>
      </c>
      <c r="K192" s="25">
        <f>I192/'Dados teoricos e resumo geral'!$I$2-1</f>
        <v>-0.13226715060788607</v>
      </c>
      <c r="L192" s="25">
        <f t="shared" si="0"/>
        <v>0.32809127223598611</v>
      </c>
    </row>
    <row r="193" spans="1:12">
      <c r="A193" s="1" t="str">
        <f>'A3-999-92-16-7565-0-0'!A193</f>
        <v>189</v>
      </c>
      <c r="B193" s="4">
        <v>169</v>
      </c>
      <c r="C193" s="4">
        <v>27.367631110904</v>
      </c>
      <c r="D193" s="4">
        <v>37.788297810461998</v>
      </c>
      <c r="E193" s="4">
        <v>48.042521046840001</v>
      </c>
      <c r="F193" s="4">
        <v>57.830631355160001</v>
      </c>
      <c r="G193" s="4">
        <v>68.784012111766003</v>
      </c>
      <c r="I193" s="28">
        <f>IFERROR(0.001*SUMPRODUCT(C193:G193,DeltaP_agua_LHP_comb!I193:M193)/SUMSQ(DeltaP_agua_LHP_comb!I193:M193),"ND")</f>
        <v>1.3552095022644739E-6</v>
      </c>
      <c r="J193" s="27">
        <f>IFERROR(SUMPRODUCT(0.001*C193:G193-I193*DeltaP_agua_LHP_comb!I193:M193,0.001*C193:G193-I193*DeltaP_agua_LHP_comb!I193:M193),"ND")</f>
        <v>8.2754828335424891E-7</v>
      </c>
      <c r="K193" s="25">
        <f>I193/'Dados teoricos e resumo geral'!$I$2-1</f>
        <v>-0.1234091188457479</v>
      </c>
      <c r="L193" s="25">
        <f t="shared" si="0"/>
        <v>0.30138591770075074</v>
      </c>
    </row>
    <row r="194" spans="1:12">
      <c r="A194" s="1" t="str">
        <f>'A3-999-92-16-7565-0-0'!A194</f>
        <v>190</v>
      </c>
      <c r="B194" s="4">
        <v>170</v>
      </c>
      <c r="C194" s="4">
        <v>27.733854217335999</v>
      </c>
      <c r="D194" s="4">
        <v>38.254410738520001</v>
      </c>
      <c r="E194" s="4">
        <v>47.792832108352002</v>
      </c>
      <c r="F194" s="4">
        <v>58.296744283217997</v>
      </c>
      <c r="G194" s="4">
        <v>68.434433351652004</v>
      </c>
      <c r="I194" s="28">
        <f>IFERROR(0.001*SUMPRODUCT(C194:G194,DeltaP_agua_LHP_comb!I194:M194)/SUMSQ(DeltaP_agua_LHP_comb!I194:M194),"ND")</f>
        <v>1.3047905111344089E-6</v>
      </c>
      <c r="J194" s="27">
        <f>IFERROR(SUMPRODUCT(0.001*C194:G194-I194*DeltaP_agua_LHP_comb!I194:M194,0.001*C194:G194-I194*DeltaP_agua_LHP_comb!I194:M194),"ND")</f>
        <v>3.2169079520977439E-6</v>
      </c>
      <c r="K194" s="25">
        <f>I194/'Dados teoricos e resumo geral'!$I$2-1</f>
        <v>-0.15602166162069286</v>
      </c>
      <c r="L194" s="25">
        <f t="shared" si="0"/>
        <v>0.40390396221857738</v>
      </c>
    </row>
    <row r="195" spans="1:12">
      <c r="A195" s="1" t="str">
        <f>'A3-999-92-16-7565-0-0'!A195</f>
        <v>191</v>
      </c>
      <c r="B195" s="4">
        <v>171</v>
      </c>
      <c r="C195" s="4"/>
      <c r="D195" s="4"/>
      <c r="E195" s="4"/>
      <c r="F195" s="4"/>
      <c r="G195" s="4"/>
      <c r="I195" s="28" t="str">
        <f>IFERROR(0.001*SUMPRODUCT(C195:G195,DeltaP_agua_LHP_comb!I195:M195)/SUMSQ(DeltaP_agua_LHP_comb!I195:M195),"ND")</f>
        <v>ND</v>
      </c>
      <c r="J195" s="27" t="str">
        <f>IFERROR(SUMPRODUCT(0.001*C195:G195-I195*DeltaP_agua_LHP_comb!I195:M195,0.001*C195:G195-I195*DeltaP_agua_LHP_comb!I195:M195),"ND")</f>
        <v>ND</v>
      </c>
      <c r="K195" s="25" t="e">
        <f>I195/'Dados teoricos e resumo geral'!$I$2-1</f>
        <v>#VALUE!</v>
      </c>
      <c r="L195" s="25" t="e">
        <f t="shared" si="0"/>
        <v>#VALUE!</v>
      </c>
    </row>
    <row r="196" spans="1:12">
      <c r="A196" s="1" t="str">
        <f>'A3-999-92-16-7565-0-0'!A196</f>
        <v>192</v>
      </c>
      <c r="B196" s="4">
        <v>172</v>
      </c>
      <c r="C196" s="4"/>
      <c r="D196" s="4"/>
      <c r="E196" s="4"/>
      <c r="F196" s="4"/>
      <c r="G196" s="4"/>
      <c r="I196" s="28" t="str">
        <f>IFERROR(0.001*SUMPRODUCT(C196:G196,DeltaP_agua_LHP_comb!I196:M196)/SUMSQ(DeltaP_agua_LHP_comb!I196:M196),"ND")</f>
        <v>ND</v>
      </c>
      <c r="J196" s="27" t="str">
        <f>IFERROR(SUMPRODUCT(0.001*C196:G196-I196*DeltaP_agua_LHP_comb!I196:M196,0.001*C196:G196-I196*DeltaP_agua_LHP_comb!I196:M196),"ND")</f>
        <v>ND</v>
      </c>
      <c r="K196" s="25" t="e">
        <f>I196/'Dados teoricos e resumo geral'!$I$2-1</f>
        <v>#VALUE!</v>
      </c>
      <c r="L196" s="25" t="e">
        <f t="shared" si="0"/>
        <v>#VALUE!</v>
      </c>
    </row>
    <row r="197" spans="1:12">
      <c r="A197" s="1" t="str">
        <f>'A3-999-92-16-7565-0-0'!A197</f>
        <v>193</v>
      </c>
      <c r="B197" s="4">
        <v>173</v>
      </c>
      <c r="C197" s="4"/>
      <c r="D197" s="4"/>
      <c r="E197" s="4"/>
      <c r="F197" s="4"/>
      <c r="G197" s="4"/>
      <c r="I197" s="28" t="str">
        <f>IFERROR(0.001*SUMPRODUCT(C197:G197,DeltaP_agua_LHP_comb!I197:M197)/SUMSQ(DeltaP_agua_LHP_comb!I197:M197),"ND")</f>
        <v>ND</v>
      </c>
      <c r="J197" s="27" t="str">
        <f>IFERROR(SUMPRODUCT(0.001*C197:G197-I197*DeltaP_agua_LHP_comb!I197:M197,0.001*C197:G197-I197*DeltaP_agua_LHP_comb!I197:M197),"ND")</f>
        <v>ND</v>
      </c>
      <c r="K197" s="25" t="e">
        <f>I197/'Dados teoricos e resumo geral'!$I$2-1</f>
        <v>#VALUE!</v>
      </c>
      <c r="L197" s="25" t="e">
        <f t="shared" si="0"/>
        <v>#VALUE!</v>
      </c>
    </row>
    <row r="198" spans="1:12">
      <c r="A198" s="1" t="str">
        <f>'A3-999-92-16-7565-0-0'!A198</f>
        <v>194</v>
      </c>
      <c r="B198" s="4">
        <v>174</v>
      </c>
      <c r="C198" s="4"/>
      <c r="D198" s="4"/>
      <c r="E198" s="4"/>
      <c r="F198" s="4"/>
      <c r="G198" s="4"/>
      <c r="I198" s="28" t="str">
        <f>IFERROR(0.001*SUMPRODUCT(C198:G198,DeltaP_agua_LHP_comb!I198:M198)/SUMSQ(DeltaP_agua_LHP_comb!I198:M198),"ND")</f>
        <v>ND</v>
      </c>
      <c r="J198" s="27" t="str">
        <f>IFERROR(SUMPRODUCT(0.001*C198:G198-I198*DeltaP_agua_LHP_comb!I198:M198,0.001*C198:G198-I198*DeltaP_agua_LHP_comb!I198:M198),"ND")</f>
        <v>ND</v>
      </c>
      <c r="K198" s="25" t="e">
        <f>I198/'Dados teoricos e resumo geral'!$I$2-1</f>
        <v>#VALUE!</v>
      </c>
      <c r="L198" s="25" t="e">
        <f t="shared" si="0"/>
        <v>#VALUE!</v>
      </c>
    </row>
    <row r="199" spans="1:12">
      <c r="A199" s="1" t="str">
        <f>'A3-999-92-16-7565-0-0'!A199</f>
        <v>195</v>
      </c>
      <c r="B199" s="4">
        <v>175</v>
      </c>
      <c r="C199" s="4"/>
      <c r="D199" s="4"/>
      <c r="E199" s="4"/>
      <c r="F199" s="4"/>
      <c r="G199" s="4"/>
      <c r="I199" s="28" t="str">
        <f>IFERROR(0.001*SUMPRODUCT(C199:G199,DeltaP_agua_LHP_comb!I199:M199)/SUMSQ(DeltaP_agua_LHP_comb!I199:M199),"ND")</f>
        <v>ND</v>
      </c>
      <c r="J199" s="27" t="str">
        <f>IFERROR(SUMPRODUCT(0.001*C199:G199-I199*DeltaP_agua_LHP_comb!I199:M199,0.001*C199:G199-I199*DeltaP_agua_LHP_comb!I199:M199),"ND")</f>
        <v>ND</v>
      </c>
      <c r="K199" s="25" t="e">
        <f>I199/'Dados teoricos e resumo geral'!$I$2-1</f>
        <v>#VALUE!</v>
      </c>
      <c r="L199" s="25" t="e">
        <f t="shared" si="0"/>
        <v>#VALUE!</v>
      </c>
    </row>
    <row r="200" spans="1:12">
      <c r="A200" s="1" t="str">
        <f>'A3-999-92-16-7565-0-0'!A200</f>
        <v>196</v>
      </c>
      <c r="B200" s="4">
        <v>176</v>
      </c>
      <c r="C200" s="4"/>
      <c r="D200" s="4"/>
      <c r="E200" s="4"/>
      <c r="F200" s="4"/>
      <c r="G200" s="4"/>
      <c r="I200" s="28" t="str">
        <f>IFERROR(0.001*SUMPRODUCT(C200:G200,DeltaP_agua_LHP_comb!I200:M200)/SUMSQ(DeltaP_agua_LHP_comb!I200:M200),"ND")</f>
        <v>ND</v>
      </c>
      <c r="J200" s="27" t="str">
        <f>IFERROR(SUMPRODUCT(0.001*C200:G200-I200*DeltaP_agua_LHP_comb!I200:M200,0.001*C200:G200-I200*DeltaP_agua_LHP_comb!I200:M200),"ND")</f>
        <v>ND</v>
      </c>
      <c r="K200" s="25" t="e">
        <f>I200/'Dados teoricos e resumo geral'!$I$2-1</f>
        <v>#VALUE!</v>
      </c>
      <c r="L200" s="25" t="e">
        <f t="shared" si="0"/>
        <v>#VALUE!</v>
      </c>
    </row>
    <row r="201" spans="1:12">
      <c r="A201" s="1" t="str">
        <f>'A3-999-92-16-7565-0-0'!A201</f>
        <v>197</v>
      </c>
      <c r="B201" s="4">
        <v>177</v>
      </c>
      <c r="C201" s="4"/>
      <c r="D201" s="4"/>
      <c r="E201" s="4"/>
      <c r="F201" s="4"/>
      <c r="G201" s="4"/>
      <c r="I201" s="28" t="str">
        <f>IFERROR(0.001*SUMPRODUCT(C201:G201,DeltaP_agua_LHP_comb!I201:M201)/SUMSQ(DeltaP_agua_LHP_comb!I201:M201),"ND")</f>
        <v>ND</v>
      </c>
      <c r="J201" s="27" t="str">
        <f>IFERROR(SUMPRODUCT(0.001*C201:G201-I201*DeltaP_agua_LHP_comb!I201:M201,0.001*C201:G201-I201*DeltaP_agua_LHP_comb!I201:M201),"ND")</f>
        <v>ND</v>
      </c>
      <c r="K201" s="25" t="e">
        <f>I201/'Dados teoricos e resumo geral'!$I$2-1</f>
        <v>#VALUE!</v>
      </c>
      <c r="L201" s="25" t="e">
        <f t="shared" si="0"/>
        <v>#VALUE!</v>
      </c>
    </row>
    <row r="202" spans="1:12">
      <c r="A202" s="1" t="str">
        <f>'A3-999-92-16-7565-0-0'!A202</f>
        <v>198</v>
      </c>
      <c r="B202" s="4">
        <v>178</v>
      </c>
      <c r="C202" s="4"/>
      <c r="D202" s="4"/>
      <c r="E202" s="4"/>
      <c r="F202" s="4"/>
      <c r="G202" s="4"/>
      <c r="I202" s="28" t="str">
        <f>IFERROR(0.001*SUMPRODUCT(C202:G202,DeltaP_agua_LHP_comb!I202:M202)/SUMSQ(DeltaP_agua_LHP_comb!I202:M202),"ND")</f>
        <v>ND</v>
      </c>
      <c r="J202" s="27" t="str">
        <f>IFERROR(SUMPRODUCT(0.001*C202:G202-I202*DeltaP_agua_LHP_comb!I202:M202,0.001*C202:G202-I202*DeltaP_agua_LHP_comb!I202:M202),"ND")</f>
        <v>ND</v>
      </c>
      <c r="K202" s="25" t="e">
        <f>I202/'Dados teoricos e resumo geral'!$I$2-1</f>
        <v>#VALUE!</v>
      </c>
      <c r="L202" s="25" t="e">
        <f t="shared" si="0"/>
        <v>#VALUE!</v>
      </c>
    </row>
    <row r="203" spans="1:12">
      <c r="A203" s="1" t="str">
        <f>'A3-999-92-16-7565-0-0'!A203</f>
        <v>199</v>
      </c>
      <c r="B203" s="4">
        <v>179</v>
      </c>
      <c r="C203" s="4"/>
      <c r="D203" s="4"/>
      <c r="E203" s="4"/>
      <c r="F203" s="4"/>
      <c r="G203" s="4"/>
      <c r="I203" s="28" t="str">
        <f>IFERROR(0.001*SUMPRODUCT(C203:G203,DeltaP_agua_LHP_comb!I203:M203)/SUMSQ(DeltaP_agua_LHP_comb!I203:M203),"ND")</f>
        <v>ND</v>
      </c>
      <c r="J203" s="27" t="str">
        <f>IFERROR(SUMPRODUCT(0.001*C203:G203-I203*DeltaP_agua_LHP_comb!I203:M203,0.001*C203:G203-I203*DeltaP_agua_LHP_comb!I203:M203),"ND")</f>
        <v>ND</v>
      </c>
      <c r="K203" s="25" t="e">
        <f>I203/'Dados teoricos e resumo geral'!$I$2-1</f>
        <v>#VALUE!</v>
      </c>
      <c r="L203" s="25" t="e">
        <f t="shared" si="0"/>
        <v>#VALUE!</v>
      </c>
    </row>
    <row r="204" spans="1:12">
      <c r="A204" s="1" t="str">
        <f>'A3-999-92-16-7565-0-0'!A204</f>
        <v>200</v>
      </c>
      <c r="B204" s="4">
        <v>180</v>
      </c>
      <c r="C204" s="4"/>
      <c r="D204" s="4"/>
      <c r="E204" s="4"/>
      <c r="F204" s="4"/>
      <c r="G204" s="4"/>
      <c r="I204" s="28" t="str">
        <f>IFERROR(0.001*SUMPRODUCT(C204:G204,DeltaP_agua_LHP_comb!I204:M204)/SUMSQ(DeltaP_agua_LHP_comb!I204:M204),"ND")</f>
        <v>ND</v>
      </c>
      <c r="J204" s="27" t="str">
        <f>IFERROR(SUMPRODUCT(0.001*C204:G204-I204*DeltaP_agua_LHP_comb!I204:M204,0.001*C204:G204-I204*DeltaP_agua_LHP_comb!I204:M204),"ND")</f>
        <v>ND</v>
      </c>
      <c r="K204" s="25" t="e">
        <f>I204/'Dados teoricos e resumo geral'!$I$2-1</f>
        <v>#VALUE!</v>
      </c>
      <c r="L204" s="25" t="e">
        <f t="shared" si="0"/>
        <v>#VALUE!</v>
      </c>
    </row>
    <row r="205" spans="1:12">
      <c r="A205" s="1" t="str">
        <f>'A3-999-92-16-7565-0-0'!A205</f>
        <v>201</v>
      </c>
      <c r="B205" s="4">
        <v>181</v>
      </c>
      <c r="I205" s="28" t="str">
        <f>IFERROR(0.001*SUMPRODUCT(C205:G205,DeltaP_agua_LHP_comb!I205:M205)/SUMSQ(DeltaP_agua_LHP_comb!I205:M205),"ND")</f>
        <v>ND</v>
      </c>
      <c r="J205" s="27" t="str">
        <f>IFERROR(SUMPRODUCT(0.001*C205:G205-I205*DeltaP_agua_LHP_comb!I205:M205,0.001*C205:G205-I205*DeltaP_agua_LHP_comb!I205:M205),"ND")</f>
        <v>ND</v>
      </c>
      <c r="K205" s="25" t="e">
        <f>I205/'Dados teoricos e resumo geral'!$I$2-1</f>
        <v>#VALUE!</v>
      </c>
      <c r="L205" s="25" t="e">
        <f t="shared" si="0"/>
        <v>#VALUE!</v>
      </c>
    </row>
    <row r="206" spans="1:12">
      <c r="A206" s="1" t="str">
        <f>'A3-999-92-16-7565-0-0'!A206</f>
        <v>202</v>
      </c>
      <c r="B206" s="4">
        <v>182</v>
      </c>
      <c r="I206" s="28" t="str">
        <f>IFERROR(0.001*SUMPRODUCT(C206:G206,DeltaP_agua_LHP_comb!I206:M206)/SUMSQ(DeltaP_agua_LHP_comb!I206:M206),"ND")</f>
        <v>ND</v>
      </c>
      <c r="J206" s="27" t="str">
        <f>IFERROR(SUMPRODUCT(0.001*C206:G206-I206*DeltaP_agua_LHP_comb!I206:M206,0.001*C206:G206-I206*DeltaP_agua_LHP_comb!I206:M206),"ND")</f>
        <v>ND</v>
      </c>
      <c r="K206" s="25" t="e">
        <f>I206/'Dados teoricos e resumo geral'!$I$2-1</f>
        <v>#VALUE!</v>
      </c>
      <c r="L206" s="25" t="e">
        <f t="shared" si="0"/>
        <v>#VALUE!</v>
      </c>
    </row>
    <row r="207" spans="1:12">
      <c r="A207" s="1" t="str">
        <f>'A3-999-92-16-7565-0-0'!A207</f>
        <v>203</v>
      </c>
      <c r="B207" s="4">
        <v>183</v>
      </c>
      <c r="I207" s="28" t="str">
        <f>IFERROR(0.001*SUMPRODUCT(C207:G207,DeltaP_agua_LHP_comb!I207:M207)/SUMSQ(DeltaP_agua_LHP_comb!I207:M207),"ND")</f>
        <v>ND</v>
      </c>
      <c r="J207" s="27" t="str">
        <f>IFERROR(SUMPRODUCT(0.001*C207:G207-I207*DeltaP_agua_LHP_comb!I207:M207,0.001*C207:G207-I207*DeltaP_agua_LHP_comb!I207:M207),"ND")</f>
        <v>ND</v>
      </c>
      <c r="K207" s="25" t="e">
        <f>I207/'Dados teoricos e resumo geral'!$I$2-1</f>
        <v>#VALUE!</v>
      </c>
      <c r="L207" s="25" t="e">
        <f t="shared" si="0"/>
        <v>#VALUE!</v>
      </c>
    </row>
    <row r="208" spans="1:12">
      <c r="A208" s="1" t="str">
        <f>'A3-999-92-16-7565-0-0'!A208</f>
        <v>204</v>
      </c>
      <c r="B208" s="4">
        <v>184</v>
      </c>
      <c r="I208" s="28" t="str">
        <f>IFERROR(0.001*SUMPRODUCT(C208:G208,DeltaP_agua_LHP_comb!I208:M208)/SUMSQ(DeltaP_agua_LHP_comb!I208:M208),"ND")</f>
        <v>ND</v>
      </c>
      <c r="J208" s="27" t="str">
        <f>IFERROR(SUMPRODUCT(0.001*C208:G208-I208*DeltaP_agua_LHP_comb!I208:M208,0.001*C208:G208-I208*DeltaP_agua_LHP_comb!I208:M208),"ND")</f>
        <v>ND</v>
      </c>
      <c r="K208" s="25" t="e">
        <f>I208/'Dados teoricos e resumo geral'!$I$2-1</f>
        <v>#VALUE!</v>
      </c>
      <c r="L208" s="25" t="e">
        <f t="shared" si="0"/>
        <v>#VALUE!</v>
      </c>
    </row>
    <row r="209" spans="1:12">
      <c r="A209" s="1" t="str">
        <f>'A3-999-92-16-7565-0-0'!A209</f>
        <v>205</v>
      </c>
      <c r="B209" s="4">
        <v>185</v>
      </c>
      <c r="I209" s="28" t="str">
        <f>IFERROR(0.001*SUMPRODUCT(C209:G209,DeltaP_agua_LHP_comb!I209:M209)/SUMSQ(DeltaP_agua_LHP_comb!I209:M209),"ND")</f>
        <v>ND</v>
      </c>
      <c r="J209" s="27" t="str">
        <f>IFERROR(SUMPRODUCT(0.001*C209:G209-I209*DeltaP_agua_LHP_comb!I209:M209,0.001*C209:G209-I209*DeltaP_agua_LHP_comb!I209:M209),"ND")</f>
        <v>ND</v>
      </c>
      <c r="K209" s="25" t="e">
        <f>I209/'Dados teoricos e resumo geral'!$I$2-1</f>
        <v>#VALUE!</v>
      </c>
      <c r="L209" s="25" t="e">
        <f t="shared" si="0"/>
        <v>#VALUE!</v>
      </c>
    </row>
    <row r="210" spans="1:12">
      <c r="A210" s="1" t="str">
        <f>'A3-999-92-16-7565-0-0'!A210</f>
        <v>206</v>
      </c>
      <c r="B210" s="4">
        <v>186</v>
      </c>
      <c r="I210" s="28" t="str">
        <f>IFERROR(0.001*SUMPRODUCT(C210:G210,DeltaP_agua_LHP_comb!I210:M210)/SUMSQ(DeltaP_agua_LHP_comb!I210:M210),"ND")</f>
        <v>ND</v>
      </c>
      <c r="J210" s="27" t="str">
        <f>IFERROR(SUMPRODUCT(0.001*C210:G210-I210*DeltaP_agua_LHP_comb!I210:M210,0.001*C210:G210-I210*DeltaP_agua_LHP_comb!I210:M210),"ND")</f>
        <v>ND</v>
      </c>
      <c r="K210" s="25" t="e">
        <f>I210/'Dados teoricos e resumo geral'!$I$2-1</f>
        <v>#VALUE!</v>
      </c>
      <c r="L210" s="25" t="e">
        <f t="shared" si="0"/>
        <v>#VALUE!</v>
      </c>
    </row>
    <row r="211" spans="1:12">
      <c r="A211" s="1" t="str">
        <f>'A3-999-92-16-7565-0-0'!A211</f>
        <v>207</v>
      </c>
      <c r="B211" s="4">
        <v>187</v>
      </c>
      <c r="I211" s="28" t="str">
        <f>IFERROR(0.001*SUMPRODUCT(C211:G211,DeltaP_agua_LHP_comb!I211:M211)/SUMSQ(DeltaP_agua_LHP_comb!I211:M211),"ND")</f>
        <v>ND</v>
      </c>
      <c r="J211" s="27" t="str">
        <f>IFERROR(SUMPRODUCT(0.001*C211:G211-I211*DeltaP_agua_LHP_comb!I211:M211,0.001*C211:G211-I211*DeltaP_agua_LHP_comb!I211:M211),"ND")</f>
        <v>ND</v>
      </c>
      <c r="K211" s="25" t="e">
        <f>I211/'Dados teoricos e resumo geral'!$I$2-1</f>
        <v>#VALUE!</v>
      </c>
      <c r="L211" s="25" t="e">
        <f t="shared" si="0"/>
        <v>#VALUE!</v>
      </c>
    </row>
    <row r="212" spans="1:12">
      <c r="A212" s="1" t="str">
        <f>'A3-999-92-16-7565-0-0'!A212</f>
        <v>208</v>
      </c>
      <c r="B212" s="4">
        <v>188</v>
      </c>
      <c r="I212" s="28" t="str">
        <f>IFERROR(0.001*SUMPRODUCT(C212:G212,DeltaP_agua_LHP_comb!I212:M212)/SUMSQ(DeltaP_agua_LHP_comb!I212:M212),"ND")</f>
        <v>ND</v>
      </c>
      <c r="J212" s="27" t="str">
        <f>IFERROR(SUMPRODUCT(0.001*C212:G212-I212*DeltaP_agua_LHP_comb!I212:M212,0.001*C212:G212-I212*DeltaP_agua_LHP_comb!I212:M212),"ND")</f>
        <v>ND</v>
      </c>
      <c r="K212" s="25" t="e">
        <f>I212/'Dados teoricos e resumo geral'!$I$2-1</f>
        <v>#VALUE!</v>
      </c>
      <c r="L212" s="25" t="e">
        <f t="shared" si="0"/>
        <v>#VALUE!</v>
      </c>
    </row>
    <row r="213" spans="1:12">
      <c r="A213" s="1" t="str">
        <f>'A3-999-92-16-7565-0-0'!A213</f>
        <v>209</v>
      </c>
      <c r="B213" s="4">
        <v>189</v>
      </c>
      <c r="I213" s="28" t="str">
        <f>IFERROR(0.001*SUMPRODUCT(C213:G213,DeltaP_agua_LHP_comb!I213:M213)/SUMSQ(DeltaP_agua_LHP_comb!I213:M213),"ND")</f>
        <v>ND</v>
      </c>
      <c r="J213" s="27" t="str">
        <f>IFERROR(SUMPRODUCT(0.001*C213:G213-I213*DeltaP_agua_LHP_comb!I213:M213,0.001*C213:G213-I213*DeltaP_agua_LHP_comb!I213:M213),"ND")</f>
        <v>ND</v>
      </c>
      <c r="K213" s="25" t="e">
        <f>I213/'Dados teoricos e resumo geral'!$I$2-1</f>
        <v>#VALUE!</v>
      </c>
      <c r="L213" s="25" t="e">
        <f t="shared" si="0"/>
        <v>#VALUE!</v>
      </c>
    </row>
    <row r="214" spans="1:12">
      <c r="A214" s="1" t="str">
        <f>'A3-999-92-16-7565-0-0'!A214</f>
        <v>210</v>
      </c>
      <c r="B214" s="4">
        <v>190</v>
      </c>
      <c r="I214" s="28" t="str">
        <f>IFERROR(0.001*SUMPRODUCT(C214:G214,DeltaP_agua_LHP_comb!I214:M214)/SUMSQ(DeltaP_agua_LHP_comb!I214:M214),"ND")</f>
        <v>ND</v>
      </c>
      <c r="J214" s="27" t="str">
        <f>IFERROR(SUMPRODUCT(0.001*C214:G214-I214*DeltaP_agua_LHP_comb!I214:M214,0.001*C214:G214-I214*DeltaP_agua_LHP_comb!I214:M214),"ND")</f>
        <v>ND</v>
      </c>
      <c r="K214" s="25" t="e">
        <f>I214/'Dados teoricos e resumo geral'!$I$2-1</f>
        <v>#VALUE!</v>
      </c>
      <c r="L214" s="25" t="e">
        <f t="shared" si="0"/>
        <v>#VALUE!</v>
      </c>
    </row>
    <row r="215" spans="1:12">
      <c r="A215" s="1" t="str">
        <f>'A3-999-92-16-7565-0-0'!A215</f>
        <v>211</v>
      </c>
      <c r="B215" s="4">
        <v>191</v>
      </c>
      <c r="I215" s="28" t="str">
        <f>IFERROR(0.001*SUMPRODUCT(C215:G215,DeltaP_agua_LHP_comb!I215:M215)/SUMSQ(DeltaP_agua_LHP_comb!I215:M215),"ND")</f>
        <v>ND</v>
      </c>
      <c r="J215" s="27" t="str">
        <f>IFERROR(SUMPRODUCT(0.001*C215:G215-I215*DeltaP_agua_LHP_comb!I215:M215,0.001*C215:G215-I215*DeltaP_agua_LHP_comb!I215:M215),"ND")</f>
        <v>ND</v>
      </c>
      <c r="K215" s="25" t="e">
        <f>I215/'Dados teoricos e resumo geral'!$I$2-1</f>
        <v>#VALUE!</v>
      </c>
      <c r="L215" s="25" t="e">
        <f t="shared" si="0"/>
        <v>#VALUE!</v>
      </c>
    </row>
    <row r="216" spans="1:12">
      <c r="A216" s="1" t="str">
        <f>'A3-999-92-16-7565-0-0'!A216</f>
        <v>212</v>
      </c>
      <c r="B216" s="4">
        <v>192</v>
      </c>
      <c r="I216" s="28" t="str">
        <f>IFERROR(0.001*SUMPRODUCT(C216:G216,DeltaP_agua_LHP_comb!I216:M216)/SUMSQ(DeltaP_agua_LHP_comb!I216:M216),"ND")</f>
        <v>ND</v>
      </c>
      <c r="J216" s="27" t="str">
        <f>IFERROR(SUMPRODUCT(0.001*C216:G216-I216*DeltaP_agua_LHP_comb!I216:M216,0.001*C216:G216-I216*DeltaP_agua_LHP_comb!I216:M216),"ND")</f>
        <v>ND</v>
      </c>
      <c r="K216" s="25" t="e">
        <f>I216/'Dados teoricos e resumo geral'!$I$2-1</f>
        <v>#VALUE!</v>
      </c>
      <c r="L216" s="25" t="e">
        <f t="shared" si="0"/>
        <v>#VALUE!</v>
      </c>
    </row>
    <row r="217" spans="1:12">
      <c r="A217" s="1" t="str">
        <f>'A3-999-92-16-7565-0-0'!A217</f>
        <v>213</v>
      </c>
      <c r="B217" s="4">
        <v>193</v>
      </c>
      <c r="I217" s="28" t="str">
        <f>IFERROR(0.001*SUMPRODUCT(C217:G217,DeltaP_agua_LHP_comb!I217:M217)/SUMSQ(DeltaP_agua_LHP_comb!I217:M217),"ND")</f>
        <v>ND</v>
      </c>
      <c r="J217" s="27" t="str">
        <f>IFERROR(SUMPRODUCT(0.001*C217:G217-I217*DeltaP_agua_LHP_comb!I217:M217,0.001*C217:G217-I217*DeltaP_agua_LHP_comb!I217:M217),"ND")</f>
        <v>ND</v>
      </c>
      <c r="K217" s="25" t="e">
        <f>I217/'Dados teoricos e resumo geral'!$I$2-1</f>
        <v>#VALUE!</v>
      </c>
      <c r="L217" s="25" t="e">
        <f t="shared" si="0"/>
        <v>#VALUE!</v>
      </c>
    </row>
    <row r="218" spans="1:12">
      <c r="A218" s="1" t="str">
        <f>'A3-999-92-16-7565-0-0'!A218</f>
        <v>214</v>
      </c>
      <c r="B218" s="4">
        <v>194</v>
      </c>
      <c r="I218" s="28" t="str">
        <f>IFERROR(0.001*SUMPRODUCT(C218:G218,DeltaP_agua_LHP_comb!I218:M218)/SUMSQ(DeltaP_agua_LHP_comb!I218:M218),"ND")</f>
        <v>ND</v>
      </c>
      <c r="J218" s="27" t="str">
        <f>IFERROR(SUMPRODUCT(0.001*C218:G218-I218*DeltaP_agua_LHP_comb!I218:M218,0.001*C218:G218-I218*DeltaP_agua_LHP_comb!I218:M218),"ND")</f>
        <v>ND</v>
      </c>
      <c r="K218" s="25" t="e">
        <f>I218/'Dados teoricos e resumo geral'!$I$2-1</f>
        <v>#VALUE!</v>
      </c>
      <c r="L218" s="25" t="e">
        <f t="shared" si="0"/>
        <v>#VALUE!</v>
      </c>
    </row>
    <row r="219" spans="1:12">
      <c r="A219" s="1" t="str">
        <f>'A3-999-92-16-7565-0-0'!A219</f>
        <v>215</v>
      </c>
      <c r="B219" s="4">
        <v>195</v>
      </c>
      <c r="I219" s="28" t="str">
        <f>IFERROR(0.001*SUMPRODUCT(C219:G219,DeltaP_agua_LHP_comb!I219:M219)/SUMSQ(DeltaP_agua_LHP_comb!I219:M219),"ND")</f>
        <v>ND</v>
      </c>
      <c r="J219" s="27" t="str">
        <f>IFERROR(SUMPRODUCT(0.001*C219:G219-I219*DeltaP_agua_LHP_comb!I219:M219,0.001*C219:G219-I219*DeltaP_agua_LHP_comb!I219:M219),"ND")</f>
        <v>ND</v>
      </c>
      <c r="K219" s="25" t="e">
        <f>I219/'Dados teoricos e resumo geral'!$I$2-1</f>
        <v>#VALUE!</v>
      </c>
      <c r="L219" s="25" t="e">
        <f t="shared" si="0"/>
        <v>#VALUE!</v>
      </c>
    </row>
    <row r="220" spans="1:12">
      <c r="A220" s="1" t="str">
        <f>'A3-999-92-16-7565-0-0'!A220</f>
        <v>216</v>
      </c>
      <c r="B220" s="4">
        <v>196</v>
      </c>
      <c r="I220" s="28" t="str">
        <f>IFERROR(0.001*SUMPRODUCT(C220:G220,DeltaP_agua_LHP_comb!I220:M220)/SUMSQ(DeltaP_agua_LHP_comb!I220:M220),"ND")</f>
        <v>ND</v>
      </c>
      <c r="J220" s="27" t="str">
        <f>IFERROR(SUMPRODUCT(0.001*C220:G220-I220*DeltaP_agua_LHP_comb!I220:M220,0.001*C220:G220-I220*DeltaP_agua_LHP_comb!I220:M220),"ND")</f>
        <v>ND</v>
      </c>
      <c r="K220" s="25" t="e">
        <f>I220/'Dados teoricos e resumo geral'!$I$2-1</f>
        <v>#VALUE!</v>
      </c>
      <c r="L220" s="25" t="e">
        <f t="shared" si="0"/>
        <v>#VALUE!</v>
      </c>
    </row>
    <row r="221" spans="1:12">
      <c r="A221" s="1" t="str">
        <f>'A3-999-92-16-7565-0-0'!A221</f>
        <v>217</v>
      </c>
      <c r="B221" s="4">
        <v>197</v>
      </c>
      <c r="I221" s="28" t="str">
        <f>IFERROR(0.001*SUMPRODUCT(C221:G221,DeltaP_agua_LHP_comb!I221:M221)/SUMSQ(DeltaP_agua_LHP_comb!I221:M221),"ND")</f>
        <v>ND</v>
      </c>
      <c r="J221" s="27" t="str">
        <f>IFERROR(SUMPRODUCT(0.001*C221:G221-I221*DeltaP_agua_LHP_comb!I221:M221,0.001*C221:G221-I221*DeltaP_agua_LHP_comb!I221:M221),"ND")</f>
        <v>ND</v>
      </c>
      <c r="K221" s="25" t="e">
        <f>I221/'Dados teoricos e resumo geral'!$I$2-1</f>
        <v>#VALUE!</v>
      </c>
      <c r="L221" s="25" t="e">
        <f t="shared" si="0"/>
        <v>#VALUE!</v>
      </c>
    </row>
    <row r="222" spans="1:12">
      <c r="A222" s="1" t="str">
        <f>'A3-999-92-16-7565-0-0'!A222</f>
        <v>218</v>
      </c>
      <c r="B222" s="4">
        <v>198</v>
      </c>
      <c r="I222" s="28" t="str">
        <f>IFERROR(0.001*SUMPRODUCT(C222:G222,DeltaP_agua_LHP_comb!I222:M222)/SUMSQ(DeltaP_agua_LHP_comb!I222:M222),"ND")</f>
        <v>ND</v>
      </c>
      <c r="J222" s="28" t="str">
        <f>IFERROR(0.001*SUMPRODUCT(D222:H222,DeltaP_agua_LHP_comb!J222:N222)/SUMSQ(DeltaP_agua_LHP_comb!J222:N222),"ND")</f>
        <v>ND</v>
      </c>
      <c r="K222" s="28" t="str">
        <f>IFERROR(0.001*SUMPRODUCT(E222:I222,DeltaP_agua_LHP_comb!K222:O222)/SUMSQ(DeltaP_agua_LHP_comb!K222:O222),"ND")</f>
        <v>ND</v>
      </c>
      <c r="L222" s="28" t="str">
        <f>IFERROR(0.001*SUMPRODUCT(F222:J222,DeltaP_agua_LHP_comb!L222:P222)/SUMSQ(DeltaP_agua_LHP_comb!L222:P222),"ND")</f>
        <v>ND</v>
      </c>
    </row>
    <row r="223" spans="1:12">
      <c r="A223" s="1" t="str">
        <f>'A3-999-92-16-7565-0-0'!A223</f>
        <v>219</v>
      </c>
      <c r="B223" s="4">
        <v>199</v>
      </c>
      <c r="I223" s="28" t="str">
        <f>IFERROR(0.001*SUMPRODUCT(C223:G223,DeltaP_agua_LHP_comb!I223:M223)/SUMSQ(DeltaP_agua_LHP_comb!I223:M223),"ND")</f>
        <v>ND</v>
      </c>
      <c r="J223" s="28" t="str">
        <f>IFERROR(0.001*SUMPRODUCT(D223:H223,DeltaP_agua_LHP_comb!J223:N223)/SUMSQ(DeltaP_agua_LHP_comb!J223:N223),"ND")</f>
        <v>ND</v>
      </c>
      <c r="K223" s="28" t="str">
        <f>IFERROR(0.001*SUMPRODUCT(E223:I223,DeltaP_agua_LHP_comb!K223:O223)/SUMSQ(DeltaP_agua_LHP_comb!K223:O223),"ND")</f>
        <v>ND</v>
      </c>
      <c r="L223" s="28" t="str">
        <f>IFERROR(0.001*SUMPRODUCT(F223:J223,DeltaP_agua_LHP_comb!L223:P223)/SUMSQ(DeltaP_agua_LHP_comb!L223:P223),"ND")</f>
        <v>ND</v>
      </c>
    </row>
    <row r="224" spans="1:12">
      <c r="A224" s="1" t="str">
        <f>'A3-999-92-16-7565-0-0'!A224</f>
        <v>220</v>
      </c>
      <c r="B224" s="4">
        <v>200</v>
      </c>
      <c r="I224" s="28" t="str">
        <f>IFERROR(0.001*SUMPRODUCT(C224:G224,DeltaP_agua_LHP_comb!I224:M224)/SUMSQ(DeltaP_agua_LHP_comb!I224:M224),"ND")</f>
        <v>ND</v>
      </c>
      <c r="J224" s="28" t="str">
        <f>IFERROR(0.001*SUMPRODUCT(D224:H224,DeltaP_agua_LHP_comb!J224:N224)/SUMSQ(DeltaP_agua_LHP_comb!J224:N224),"ND")</f>
        <v>ND</v>
      </c>
      <c r="K224" s="28" t="str">
        <f>IFERROR(0.001*SUMPRODUCT(E224:I224,DeltaP_agua_LHP_comb!K224:O224)/SUMSQ(DeltaP_agua_LHP_comb!K224:O224),"ND")</f>
        <v>ND</v>
      </c>
      <c r="L224" s="28" t="str">
        <f>IFERROR(0.001*SUMPRODUCT(F224:J224,DeltaP_agua_LHP_comb!L224:P224)/SUMSQ(DeltaP_agua_LHP_comb!L224:P224),"ND")</f>
        <v>ND</v>
      </c>
    </row>
    <row r="225" spans="1:12">
      <c r="A225" s="1" t="str">
        <f>'A3-999-92-16-7565-0-0'!A225</f>
        <v>221</v>
      </c>
      <c r="I225" s="28" t="str">
        <f>IFERROR(0.001*SUMPRODUCT(C225:G225,DeltaP_agua_LHP_comb!I225:M225)/SUMSQ(DeltaP_agua_LHP_comb!I225:M225),"ND")</f>
        <v>ND</v>
      </c>
      <c r="J225" s="28" t="str">
        <f>IFERROR(0.001*SUMPRODUCT(D225:H225,DeltaP_agua_LHP_comb!J225:N225)/SUMSQ(DeltaP_agua_LHP_comb!J225:N225),"ND")</f>
        <v>ND</v>
      </c>
      <c r="K225" s="28" t="str">
        <f>IFERROR(0.001*SUMPRODUCT(E225:I225,DeltaP_agua_LHP_comb!K225:O225)/SUMSQ(DeltaP_agua_LHP_comb!K225:O225),"ND")</f>
        <v>ND</v>
      </c>
      <c r="L225" s="28" t="str">
        <f>IFERROR(0.001*SUMPRODUCT(F225:J225,DeltaP_agua_LHP_comb!L225:P225)/SUMSQ(DeltaP_agua_LHP_comb!L225:P225),"ND")</f>
        <v>ND</v>
      </c>
    </row>
    <row r="226" spans="1:12">
      <c r="A226" s="1" t="str">
        <f>'A3-999-92-16-7565-0-0'!A226</f>
        <v>222</v>
      </c>
      <c r="I226" s="28" t="str">
        <f>IFERROR(0.001*SUMPRODUCT(C226:G226,DeltaP_agua_LHP_comb!I226:M226)/SUMSQ(DeltaP_agua_LHP_comb!I226:M226),"ND")</f>
        <v>ND</v>
      </c>
      <c r="J226" s="28" t="str">
        <f>IFERROR(0.001*SUMPRODUCT(D226:H226,DeltaP_agua_LHP_comb!J226:N226)/SUMSQ(DeltaP_agua_LHP_comb!J226:N226),"ND")</f>
        <v>ND</v>
      </c>
      <c r="K226" s="28" t="str">
        <f>IFERROR(0.001*SUMPRODUCT(E226:I226,DeltaP_agua_LHP_comb!K226:O226)/SUMSQ(DeltaP_agua_LHP_comb!K226:O226),"ND")</f>
        <v>ND</v>
      </c>
      <c r="L226" s="28" t="str">
        <f>IFERROR(0.001*SUMPRODUCT(F226:J226,DeltaP_agua_LHP_comb!L226:P226)/SUMSQ(DeltaP_agua_LHP_comb!L226:P226),"ND")</f>
        <v>ND</v>
      </c>
    </row>
    <row r="227" spans="1:12">
      <c r="A227" s="1" t="str">
        <f>'A3-999-92-16-7565-0-0'!A227</f>
        <v>223</v>
      </c>
      <c r="I227" s="28" t="str">
        <f>IFERROR(0.001*SUMPRODUCT(C227:G227,DeltaP_agua_LHP_comb!I227:M227)/SUMSQ(DeltaP_agua_LHP_comb!I227:M227),"ND")</f>
        <v>ND</v>
      </c>
      <c r="J227" s="28" t="str">
        <f>IFERROR(0.001*SUMPRODUCT(D227:H227,DeltaP_agua_LHP_comb!J227:N227)/SUMSQ(DeltaP_agua_LHP_comb!J227:N227),"ND")</f>
        <v>ND</v>
      </c>
      <c r="K227" s="28" t="str">
        <f>IFERROR(0.001*SUMPRODUCT(E227:I227,DeltaP_agua_LHP_comb!K227:O227)/SUMSQ(DeltaP_agua_LHP_comb!K227:O227),"ND")</f>
        <v>ND</v>
      </c>
      <c r="L227" s="28" t="str">
        <f>IFERROR(0.001*SUMPRODUCT(F227:J227,DeltaP_agua_LHP_comb!L227:P227)/SUMSQ(DeltaP_agua_LHP_comb!L227:P227),"ND")</f>
        <v>ND</v>
      </c>
    </row>
    <row r="228" spans="1:12">
      <c r="A228" s="1" t="str">
        <f>'A3-999-92-16-7565-0-0'!A228</f>
        <v>224</v>
      </c>
      <c r="I228" s="28" t="str">
        <f>IFERROR(0.001*SUMPRODUCT(C228:G228,DeltaP_agua_LHP_comb!I228:M228)/SUMSQ(DeltaP_agua_LHP_comb!I228:M228),"ND")</f>
        <v>ND</v>
      </c>
      <c r="J228" s="28" t="str">
        <f>IFERROR(0.001*SUMPRODUCT(D228:H228,DeltaP_agua_LHP_comb!J228:N228)/SUMSQ(DeltaP_agua_LHP_comb!J228:N228),"ND")</f>
        <v>ND</v>
      </c>
      <c r="K228" s="28" t="str">
        <f>IFERROR(0.001*SUMPRODUCT(E228:I228,DeltaP_agua_LHP_comb!K228:O228)/SUMSQ(DeltaP_agua_LHP_comb!K228:O228),"ND")</f>
        <v>ND</v>
      </c>
      <c r="L228" s="28" t="str">
        <f>IFERROR(0.001*SUMPRODUCT(F228:J228,DeltaP_agua_LHP_comb!L228:P228)/SUMSQ(DeltaP_agua_LHP_comb!L228:P228),"ND")</f>
        <v>ND</v>
      </c>
    </row>
    <row r="229" spans="1:12">
      <c r="A229" s="1" t="str">
        <f>'A3-999-92-16-7565-0-0'!A229</f>
        <v>225</v>
      </c>
      <c r="I229" s="28" t="str">
        <f>IFERROR(0.001*SUMPRODUCT(C229:G229,DeltaP_agua_LHP_comb!I229:M229)/SUMSQ(DeltaP_agua_LHP_comb!I229:M229),"ND")</f>
        <v>ND</v>
      </c>
      <c r="J229" s="28" t="str">
        <f>IFERROR(0.001*SUMPRODUCT(D229:H229,DeltaP_agua_LHP_comb!J229:N229)/SUMSQ(DeltaP_agua_LHP_comb!J229:N229),"ND")</f>
        <v>ND</v>
      </c>
      <c r="K229" s="28" t="str">
        <f>IFERROR(0.001*SUMPRODUCT(E229:I229,DeltaP_agua_LHP_comb!K229:O229)/SUMSQ(DeltaP_agua_LHP_comb!K229:O229),"ND")</f>
        <v>ND</v>
      </c>
      <c r="L229" s="28" t="str">
        <f>IFERROR(0.001*SUMPRODUCT(F229:J229,DeltaP_agua_LHP_comb!L229:P229)/SUMSQ(DeltaP_agua_LHP_comb!L229:P229),"ND")</f>
        <v>ND</v>
      </c>
    </row>
    <row r="230" spans="1:12">
      <c r="A230" s="1" t="str">
        <f>'A3-999-92-16-7565-0-0'!A230</f>
        <v>226</v>
      </c>
      <c r="I230" s="28" t="str">
        <f>IFERROR(0.001*SUMPRODUCT(C230:G230,DeltaP_agua_LHP_comb!I230:M230)/SUMSQ(DeltaP_agua_LHP_comb!I230:M230),"ND")</f>
        <v>ND</v>
      </c>
      <c r="J230" s="28" t="str">
        <f>IFERROR(0.001*SUMPRODUCT(D230:H230,DeltaP_agua_LHP_comb!J230:N230)/SUMSQ(DeltaP_agua_LHP_comb!J230:N230),"ND")</f>
        <v>ND</v>
      </c>
      <c r="K230" s="28" t="str">
        <f>IFERROR(0.001*SUMPRODUCT(E230:I230,DeltaP_agua_LHP_comb!K230:O230)/SUMSQ(DeltaP_agua_LHP_comb!K230:O230),"ND")</f>
        <v>ND</v>
      </c>
      <c r="L230" s="28" t="str">
        <f>IFERROR(0.001*SUMPRODUCT(F230:J230,DeltaP_agua_LHP_comb!L230:P230)/SUMSQ(DeltaP_agua_LHP_comb!L230:P230),"ND")</f>
        <v>ND</v>
      </c>
    </row>
    <row r="231" spans="1:12">
      <c r="A231" s="1" t="str">
        <f>'A3-999-92-16-7565-0-0'!A231</f>
        <v>227</v>
      </c>
      <c r="I231" s="28" t="str">
        <f>IFERROR(0.001*SUMPRODUCT(C231:G231,DeltaP_agua_LHP_comb!I231:M231)/SUMSQ(DeltaP_agua_LHP_comb!I231:M231),"ND")</f>
        <v>ND</v>
      </c>
      <c r="J231" s="28" t="str">
        <f>IFERROR(0.001*SUMPRODUCT(D231:H231,DeltaP_agua_LHP_comb!J231:N231)/SUMSQ(DeltaP_agua_LHP_comb!J231:N231),"ND")</f>
        <v>ND</v>
      </c>
      <c r="K231" s="28" t="str">
        <f>IFERROR(0.001*SUMPRODUCT(E231:I231,DeltaP_agua_LHP_comb!K231:O231)/SUMSQ(DeltaP_agua_LHP_comb!K231:O231),"ND")</f>
        <v>ND</v>
      </c>
      <c r="L231" s="28" t="str">
        <f>IFERROR(0.001*SUMPRODUCT(F231:J231,DeltaP_agua_LHP_comb!L231:P231)/SUMSQ(DeltaP_agua_LHP_comb!L231:P231),"ND")</f>
        <v>ND</v>
      </c>
    </row>
    <row r="232" spans="1:12">
      <c r="A232" s="1" t="str">
        <f>'A3-999-92-16-7565-0-0'!A232</f>
        <v>228</v>
      </c>
      <c r="I232" s="28" t="str">
        <f>IFERROR(0.001*SUMPRODUCT(C232:G232,DeltaP_agua_LHP_comb!I232:M232)/SUMSQ(DeltaP_agua_LHP_comb!I232:M232),"ND")</f>
        <v>ND</v>
      </c>
      <c r="J232" s="28" t="str">
        <f>IFERROR(0.001*SUMPRODUCT(D232:H232,DeltaP_agua_LHP_comb!J232:N232)/SUMSQ(DeltaP_agua_LHP_comb!J232:N232),"ND")</f>
        <v>ND</v>
      </c>
      <c r="K232" s="28" t="str">
        <f>IFERROR(0.001*SUMPRODUCT(E232:I232,DeltaP_agua_LHP_comb!K232:O232)/SUMSQ(DeltaP_agua_LHP_comb!K232:O232),"ND")</f>
        <v>ND</v>
      </c>
      <c r="L232" s="28" t="str">
        <f>IFERROR(0.001*SUMPRODUCT(F232:J232,DeltaP_agua_LHP_comb!L232:P232)/SUMSQ(DeltaP_agua_LHP_comb!L232:P232),"ND")</f>
        <v>ND</v>
      </c>
    </row>
    <row r="233" spans="1:12">
      <c r="A233" s="1" t="str">
        <f>'A3-999-92-16-7565-0-0'!A233</f>
        <v>229</v>
      </c>
      <c r="I233" s="28" t="str">
        <f>IFERROR(0.001*SUMPRODUCT(C233:G233,DeltaP_agua_LHP_comb!I233:M233)/SUMSQ(DeltaP_agua_LHP_comb!I233:M233),"ND")</f>
        <v>ND</v>
      </c>
      <c r="J233" s="28" t="str">
        <f>IFERROR(0.001*SUMPRODUCT(D233:H233,DeltaP_agua_LHP_comb!J233:N233)/SUMSQ(DeltaP_agua_LHP_comb!J233:N233),"ND")</f>
        <v>ND</v>
      </c>
      <c r="K233" s="28" t="str">
        <f>IFERROR(0.001*SUMPRODUCT(E233:I233,DeltaP_agua_LHP_comb!K233:O233)/SUMSQ(DeltaP_agua_LHP_comb!K233:O233),"ND")</f>
        <v>ND</v>
      </c>
      <c r="L233" s="28" t="str">
        <f>IFERROR(0.001*SUMPRODUCT(F233:J233,DeltaP_agua_LHP_comb!L233:P233)/SUMSQ(DeltaP_agua_LHP_comb!L233:P233),"ND")</f>
        <v>ND</v>
      </c>
    </row>
    <row r="234" spans="1:12">
      <c r="A234" s="1" t="str">
        <f>'A3-999-92-16-7565-0-0'!A234</f>
        <v>230</v>
      </c>
      <c r="I234" s="28" t="str">
        <f>IFERROR(0.001*SUMPRODUCT(C234:G234,DeltaP_agua_LHP_comb!I234:M234)/SUMSQ(DeltaP_agua_LHP_comb!I234:M234),"ND")</f>
        <v>ND</v>
      </c>
      <c r="J234" s="28" t="str">
        <f>IFERROR(0.001*SUMPRODUCT(D234:H234,DeltaP_agua_LHP_comb!J234:N234)/SUMSQ(DeltaP_agua_LHP_comb!J234:N234),"ND")</f>
        <v>ND</v>
      </c>
      <c r="K234" s="28" t="str">
        <f>IFERROR(0.001*SUMPRODUCT(E234:I234,DeltaP_agua_LHP_comb!K234:O234)/SUMSQ(DeltaP_agua_LHP_comb!K234:O234),"ND")</f>
        <v>ND</v>
      </c>
      <c r="L234" s="28" t="str">
        <f>IFERROR(0.001*SUMPRODUCT(F234:J234,DeltaP_agua_LHP_comb!L234:P234)/SUMSQ(DeltaP_agua_LHP_comb!L234:P234),"ND")</f>
        <v>ND</v>
      </c>
    </row>
    <row r="235" spans="1:12">
      <c r="A235" s="1" t="str">
        <f>'A3-999-92-16-7565-0-0'!A235</f>
        <v>231</v>
      </c>
      <c r="I235" s="28" t="str">
        <f>IFERROR(0.001*SUMPRODUCT(C235:G235,DeltaP_agua_LHP_comb!I235:M235)/SUMSQ(DeltaP_agua_LHP_comb!I235:M235),"ND")</f>
        <v>ND</v>
      </c>
      <c r="J235" s="28" t="str">
        <f>IFERROR(0.001*SUMPRODUCT(D235:H235,DeltaP_agua_LHP_comb!J235:N235)/SUMSQ(DeltaP_agua_LHP_comb!J235:N235),"ND")</f>
        <v>ND</v>
      </c>
      <c r="K235" s="28" t="str">
        <f>IFERROR(0.001*SUMPRODUCT(E235:I235,DeltaP_agua_LHP_comb!K235:O235)/SUMSQ(DeltaP_agua_LHP_comb!K235:O235),"ND")</f>
        <v>ND</v>
      </c>
      <c r="L235" s="28" t="str">
        <f>IFERROR(0.001*SUMPRODUCT(F235:J235,DeltaP_agua_LHP_comb!L235:P235)/SUMSQ(DeltaP_agua_LHP_comb!L235:P235),"ND")</f>
        <v>ND</v>
      </c>
    </row>
    <row r="236" spans="1:12">
      <c r="A236" s="1" t="str">
        <f>'A3-999-92-16-7565-0-0'!A236</f>
        <v>232</v>
      </c>
      <c r="I236" s="28" t="str">
        <f>IFERROR(0.001*SUMPRODUCT(C236:G236,DeltaP_agua_LHP_comb!I236:M236)/SUMSQ(DeltaP_agua_LHP_comb!I236:M236),"ND")</f>
        <v>ND</v>
      </c>
      <c r="J236" s="28" t="str">
        <f>IFERROR(0.001*SUMPRODUCT(D236:H236,DeltaP_agua_LHP_comb!J236:N236)/SUMSQ(DeltaP_agua_LHP_comb!J236:N236),"ND")</f>
        <v>ND</v>
      </c>
      <c r="K236" s="28" t="str">
        <f>IFERROR(0.001*SUMPRODUCT(E236:I236,DeltaP_agua_LHP_comb!K236:O236)/SUMSQ(DeltaP_agua_LHP_comb!K236:O236),"ND")</f>
        <v>ND</v>
      </c>
      <c r="L236" s="28" t="str">
        <f>IFERROR(0.001*SUMPRODUCT(F236:J236,DeltaP_agua_LHP_comb!L236:P236)/SUMSQ(DeltaP_agua_LHP_comb!L236:P236),"ND")</f>
        <v>ND</v>
      </c>
    </row>
    <row r="237" spans="1:12">
      <c r="A237" s="1" t="str">
        <f>'A3-999-92-16-7565-0-0'!A237</f>
        <v>233</v>
      </c>
      <c r="I237" s="28" t="str">
        <f>IFERROR(0.001*SUMPRODUCT(C237:G237,DeltaP_agua_LHP_comb!I237:M237)/SUMSQ(DeltaP_agua_LHP_comb!I237:M237),"ND")</f>
        <v>ND</v>
      </c>
      <c r="J237" s="28" t="str">
        <f>IFERROR(0.001*SUMPRODUCT(D237:H237,DeltaP_agua_LHP_comb!J237:N237)/SUMSQ(DeltaP_agua_LHP_comb!J237:N237),"ND")</f>
        <v>ND</v>
      </c>
      <c r="K237" s="28" t="str">
        <f>IFERROR(0.001*SUMPRODUCT(E237:I237,DeltaP_agua_LHP_comb!K237:O237)/SUMSQ(DeltaP_agua_LHP_comb!K237:O237),"ND")</f>
        <v>ND</v>
      </c>
      <c r="L237" s="28" t="str">
        <f>IFERROR(0.001*SUMPRODUCT(F237:J237,DeltaP_agua_LHP_comb!L237:P237)/SUMSQ(DeltaP_agua_LHP_comb!L237:P237),"ND")</f>
        <v>ND</v>
      </c>
    </row>
    <row r="238" spans="1:12">
      <c r="A238" s="1" t="str">
        <f>'A3-999-92-16-7565-0-0'!A238</f>
        <v>234</v>
      </c>
      <c r="I238" s="28" t="str">
        <f>IFERROR(0.001*SUMPRODUCT(C238:G238,DeltaP_agua_LHP_comb!I238:M238)/SUMSQ(DeltaP_agua_LHP_comb!I238:M238),"ND")</f>
        <v>ND</v>
      </c>
      <c r="J238" s="28" t="str">
        <f>IFERROR(0.001*SUMPRODUCT(D238:H238,DeltaP_agua_LHP_comb!J238:N238)/SUMSQ(DeltaP_agua_LHP_comb!J238:N238),"ND")</f>
        <v>ND</v>
      </c>
      <c r="K238" s="28" t="str">
        <f>IFERROR(0.001*SUMPRODUCT(E238:I238,DeltaP_agua_LHP_comb!K238:O238)/SUMSQ(DeltaP_agua_LHP_comb!K238:O238),"ND")</f>
        <v>ND</v>
      </c>
      <c r="L238" s="28" t="str">
        <f>IFERROR(0.001*SUMPRODUCT(F238:J238,DeltaP_agua_LHP_comb!L238:P238)/SUMSQ(DeltaP_agua_LHP_comb!L238:P238),"ND")</f>
        <v>ND</v>
      </c>
    </row>
    <row r="239" spans="1:12">
      <c r="A239" s="1" t="str">
        <f>'A3-999-92-16-7565-0-0'!A239</f>
        <v>235</v>
      </c>
      <c r="I239" s="28" t="str">
        <f>IFERROR(0.001*SUMPRODUCT(C239:G239,DeltaP_agua_LHP_comb!I239:M239)/SUMSQ(DeltaP_agua_LHP_comb!I239:M239),"ND")</f>
        <v>ND</v>
      </c>
      <c r="J239" s="28" t="str">
        <f>IFERROR(0.001*SUMPRODUCT(D239:H239,DeltaP_agua_LHP_comb!J239:N239)/SUMSQ(DeltaP_agua_LHP_comb!J239:N239),"ND")</f>
        <v>ND</v>
      </c>
      <c r="K239" s="28" t="str">
        <f>IFERROR(0.001*SUMPRODUCT(E239:I239,DeltaP_agua_LHP_comb!K239:O239)/SUMSQ(DeltaP_agua_LHP_comb!K239:O239),"ND")</f>
        <v>ND</v>
      </c>
      <c r="L239" s="28" t="str">
        <f>IFERROR(0.001*SUMPRODUCT(F239:J239,DeltaP_agua_LHP_comb!L239:P239)/SUMSQ(DeltaP_agua_LHP_comb!L239:P239),"ND")</f>
        <v>ND</v>
      </c>
    </row>
    <row r="240" spans="1:12">
      <c r="A240" s="1"/>
    </row>
    <row r="241" spans="1:1">
      <c r="A241" s="15"/>
    </row>
    <row r="242" spans="1:1">
      <c r="A242" s="15"/>
    </row>
    <row r="243" spans="1:1">
      <c r="A243" s="15"/>
    </row>
    <row r="244" spans="1:1">
      <c r="A244" s="15"/>
    </row>
    <row r="245" spans="1:1">
      <c r="A245" s="15"/>
    </row>
    <row r="246" spans="1:1">
      <c r="A246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1" spans="1:1">
      <c r="A251" s="15"/>
    </row>
    <row r="252" spans="1:1">
      <c r="A252" s="15"/>
    </row>
    <row r="253" spans="1:1">
      <c r="A253" s="15"/>
    </row>
    <row r="254" spans="1:1">
      <c r="A254" s="15"/>
    </row>
    <row r="255" spans="1:1">
      <c r="A255" s="15"/>
    </row>
    <row r="256" spans="1:1">
      <c r="A256" s="15"/>
    </row>
    <row r="257" spans="1:1">
      <c r="A257" s="15"/>
    </row>
    <row r="258" spans="1:1">
      <c r="A258" s="15"/>
    </row>
    <row r="259" spans="1:1">
      <c r="A259" s="15"/>
    </row>
    <row r="260" spans="1:1">
      <c r="A260" s="15"/>
    </row>
    <row r="261" spans="1:1">
      <c r="A261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0" spans="1:1">
      <c r="A270" s="15"/>
    </row>
    <row r="271" spans="1:1">
      <c r="A271" s="15"/>
    </row>
    <row r="272" spans="1:1">
      <c r="A272" s="15"/>
    </row>
    <row r="273" spans="1:1">
      <c r="A273" s="15"/>
    </row>
    <row r="274" spans="1:1">
      <c r="A274" s="15"/>
    </row>
    <row r="275" spans="1:1">
      <c r="A275" s="15"/>
    </row>
    <row r="276" spans="1:1">
      <c r="A276" s="15"/>
    </row>
    <row r="277" spans="1:1">
      <c r="A277" s="15"/>
    </row>
    <row r="278" spans="1:1">
      <c r="A278" s="15"/>
    </row>
    <row r="279" spans="1:1">
      <c r="A279" s="15"/>
    </row>
    <row r="280" spans="1:1">
      <c r="A280" s="15"/>
    </row>
    <row r="281" spans="1:1">
      <c r="A281" s="15"/>
    </row>
    <row r="282" spans="1:1">
      <c r="A282" s="15"/>
    </row>
    <row r="283" spans="1:1">
      <c r="A283" s="15"/>
    </row>
    <row r="284" spans="1:1">
      <c r="A284" s="15"/>
    </row>
    <row r="285" spans="1:1">
      <c r="A285" s="15"/>
    </row>
    <row r="286" spans="1:1">
      <c r="A286" s="15"/>
    </row>
    <row r="287" spans="1:1">
      <c r="A287" s="15"/>
    </row>
    <row r="288" spans="1:1">
      <c r="A288" s="15"/>
    </row>
    <row r="289" spans="1:1">
      <c r="A289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6" spans="1:1">
      <c r="A296" s="15"/>
    </row>
    <row r="297" spans="1:1">
      <c r="A297" s="15"/>
    </row>
    <row r="298" spans="1:1">
      <c r="A298" s="15"/>
    </row>
    <row r="299" spans="1:1">
      <c r="A299" s="15"/>
    </row>
    <row r="300" spans="1:1">
      <c r="A300" s="15"/>
    </row>
    <row r="301" spans="1:1">
      <c r="A301" s="15"/>
    </row>
    <row r="302" spans="1:1">
      <c r="A302" s="15"/>
    </row>
    <row r="303" spans="1:1">
      <c r="A303" s="15"/>
    </row>
    <row r="304" spans="1:1">
      <c r="A304" s="15"/>
    </row>
    <row r="305" spans="1:1">
      <c r="A305" s="15"/>
    </row>
    <row r="306" spans="1:1">
      <c r="A306" s="15"/>
    </row>
    <row r="307" spans="1:1">
      <c r="A307" s="15"/>
    </row>
    <row r="308" spans="1:1">
      <c r="A308" s="15"/>
    </row>
    <row r="309" spans="1:1">
      <c r="A309" s="15"/>
    </row>
    <row r="310" spans="1:1">
      <c r="A310" s="15"/>
    </row>
    <row r="311" spans="1:1">
      <c r="A311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1" spans="1:1">
      <c r="A321" s="15"/>
    </row>
    <row r="322" spans="1:1">
      <c r="A322" s="15"/>
    </row>
    <row r="323" spans="1:1">
      <c r="A323" s="15"/>
    </row>
    <row r="324" spans="1:1">
      <c r="A324" s="15"/>
    </row>
    <row r="325" spans="1:1">
      <c r="A325" s="15"/>
    </row>
    <row r="326" spans="1:1">
      <c r="A326" s="15"/>
    </row>
    <row r="327" spans="1:1">
      <c r="A327" s="15"/>
    </row>
    <row r="328" spans="1:1">
      <c r="A328" s="15"/>
    </row>
    <row r="329" spans="1:1">
      <c r="A329" s="15"/>
    </row>
    <row r="330" spans="1:1">
      <c r="A330" s="15"/>
    </row>
    <row r="331" spans="1:1">
      <c r="A331" s="15"/>
    </row>
    <row r="332" spans="1:1">
      <c r="A332" s="15"/>
    </row>
    <row r="333" spans="1:1">
      <c r="A333" s="15"/>
    </row>
    <row r="334" spans="1:1">
      <c r="A334" s="15"/>
    </row>
    <row r="335" spans="1:1">
      <c r="A335" s="15"/>
    </row>
    <row r="336" spans="1:1">
      <c r="A336" s="15"/>
    </row>
    <row r="337" spans="1:1">
      <c r="A337" s="15"/>
    </row>
    <row r="338" spans="1:1">
      <c r="A338" s="15"/>
    </row>
    <row r="339" spans="1:1">
      <c r="A339" s="15"/>
    </row>
    <row r="340" spans="1:1">
      <c r="A340" s="15"/>
    </row>
    <row r="341" spans="1:1">
      <c r="A341" s="15"/>
    </row>
    <row r="342" spans="1:1">
      <c r="A342" s="15"/>
    </row>
    <row r="343" spans="1:1">
      <c r="A343" s="15"/>
    </row>
    <row r="344" spans="1:1">
      <c r="A344" s="15"/>
    </row>
    <row r="345" spans="1:1">
      <c r="A345" s="15"/>
    </row>
    <row r="346" spans="1:1">
      <c r="A346" s="15"/>
    </row>
    <row r="347" spans="1:1">
      <c r="A347" s="15"/>
    </row>
    <row r="348" spans="1:1">
      <c r="A348" s="15"/>
    </row>
    <row r="349" spans="1:1">
      <c r="A349" s="15"/>
    </row>
    <row r="350" spans="1:1">
      <c r="A350" s="15"/>
    </row>
    <row r="351" spans="1:1">
      <c r="A351" s="15"/>
    </row>
    <row r="352" spans="1:1">
      <c r="A352" s="15"/>
    </row>
    <row r="353" spans="1:1">
      <c r="A353" s="15"/>
    </row>
    <row r="354" spans="1:1">
      <c r="A354" s="15"/>
    </row>
    <row r="355" spans="1:1">
      <c r="A355" s="15"/>
    </row>
    <row r="356" spans="1:1">
      <c r="A356" s="15"/>
    </row>
    <row r="357" spans="1:1">
      <c r="A357" s="15"/>
    </row>
    <row r="358" spans="1:1">
      <c r="A358" s="15"/>
    </row>
    <row r="359" spans="1:1">
      <c r="A359" s="15"/>
    </row>
    <row r="360" spans="1:1">
      <c r="A360" s="15"/>
    </row>
    <row r="361" spans="1:1">
      <c r="A361" s="15"/>
    </row>
    <row r="362" spans="1:1">
      <c r="A362" s="15"/>
    </row>
    <row r="363" spans="1:1">
      <c r="A363" s="15"/>
    </row>
    <row r="364" spans="1:1">
      <c r="A364" s="15"/>
    </row>
    <row r="365" spans="1:1">
      <c r="A365" s="15"/>
    </row>
    <row r="366" spans="1:1">
      <c r="A366" s="15"/>
    </row>
    <row r="367" spans="1:1">
      <c r="A367" s="15"/>
    </row>
    <row r="368" spans="1:1">
      <c r="A368" s="15"/>
    </row>
    <row r="369" spans="1:1">
      <c r="A369" s="15"/>
    </row>
    <row r="370" spans="1:1">
      <c r="A370" s="15"/>
    </row>
    <row r="371" spans="1:1">
      <c r="A371" s="15"/>
    </row>
    <row r="372" spans="1:1">
      <c r="A372" s="15"/>
    </row>
    <row r="373" spans="1:1">
      <c r="A373" s="15"/>
    </row>
    <row r="374" spans="1:1">
      <c r="A374" s="15"/>
    </row>
    <row r="375" spans="1:1">
      <c r="A375" s="15"/>
    </row>
    <row r="376" spans="1:1">
      <c r="A376" s="15"/>
    </row>
    <row r="377" spans="1:1">
      <c r="A377" s="15"/>
    </row>
    <row r="378" spans="1:1">
      <c r="A378" s="15"/>
    </row>
    <row r="379" spans="1:1">
      <c r="A379" s="15"/>
    </row>
    <row r="380" spans="1:1">
      <c r="A380" s="15"/>
    </row>
    <row r="381" spans="1:1">
      <c r="A381" s="15"/>
    </row>
    <row r="382" spans="1:1">
      <c r="A382" s="15"/>
    </row>
    <row r="383" spans="1:1">
      <c r="A383" s="15"/>
    </row>
    <row r="384" spans="1:1">
      <c r="A384" s="15"/>
    </row>
    <row r="385" spans="1:1">
      <c r="A385" s="15"/>
    </row>
    <row r="386" spans="1:1">
      <c r="A386" s="15"/>
    </row>
    <row r="387" spans="1:1">
      <c r="A387" s="15"/>
    </row>
    <row r="388" spans="1:1">
      <c r="A388" s="15"/>
    </row>
    <row r="389" spans="1:1">
      <c r="A389" s="15"/>
    </row>
    <row r="390" spans="1:1">
      <c r="A390" s="15"/>
    </row>
    <row r="391" spans="1:1">
      <c r="A391" s="15"/>
    </row>
    <row r="392" spans="1:1">
      <c r="A392" s="15"/>
    </row>
    <row r="393" spans="1:1">
      <c r="A393" s="15"/>
    </row>
    <row r="394" spans="1:1">
      <c r="A394" s="15"/>
    </row>
    <row r="395" spans="1:1">
      <c r="A395" s="15"/>
    </row>
    <row r="396" spans="1:1">
      <c r="A396" s="15"/>
    </row>
    <row r="397" spans="1:1">
      <c r="A397" s="15"/>
    </row>
    <row r="398" spans="1:1">
      <c r="A398" s="15"/>
    </row>
    <row r="399" spans="1:1">
      <c r="A399" s="15"/>
    </row>
    <row r="400" spans="1:1">
      <c r="A400" s="15"/>
    </row>
    <row r="401" spans="1:1">
      <c r="A401" s="15"/>
    </row>
    <row r="402" spans="1:1">
      <c r="A402" s="15"/>
    </row>
    <row r="403" spans="1:1">
      <c r="A403" s="15"/>
    </row>
    <row r="404" spans="1:1">
      <c r="A404" s="15"/>
    </row>
    <row r="405" spans="1:1">
      <c r="A405" s="15"/>
    </row>
    <row r="406" spans="1:1">
      <c r="A406" s="15"/>
    </row>
    <row r="407" spans="1:1">
      <c r="A407" s="15"/>
    </row>
    <row r="408" spans="1:1">
      <c r="A408" s="15"/>
    </row>
    <row r="409" spans="1:1">
      <c r="A409" s="15"/>
    </row>
    <row r="410" spans="1:1">
      <c r="A410" s="15"/>
    </row>
    <row r="411" spans="1:1">
      <c r="A411" s="15"/>
    </row>
    <row r="412" spans="1:1">
      <c r="A412" s="15"/>
    </row>
    <row r="413" spans="1:1">
      <c r="A413" s="15"/>
    </row>
    <row r="414" spans="1:1">
      <c r="A414" s="15"/>
    </row>
    <row r="415" spans="1:1">
      <c r="A415" s="15"/>
    </row>
    <row r="416" spans="1:1">
      <c r="A416" s="15"/>
    </row>
    <row r="417" spans="1:1">
      <c r="A417" s="15"/>
    </row>
    <row r="418" spans="1:1">
      <c r="A418" s="15"/>
    </row>
    <row r="419" spans="1:1">
      <c r="A419" s="15"/>
    </row>
    <row r="420" spans="1:1">
      <c r="A420" s="15"/>
    </row>
    <row r="421" spans="1:1">
      <c r="A421" s="15"/>
    </row>
    <row r="422" spans="1:1">
      <c r="A422" s="15"/>
    </row>
    <row r="423" spans="1:1">
      <c r="A423" s="15"/>
    </row>
    <row r="424" spans="1:1">
      <c r="A424" s="15"/>
    </row>
    <row r="425" spans="1:1">
      <c r="A425" s="15"/>
    </row>
    <row r="426" spans="1:1">
      <c r="A426" s="15"/>
    </row>
    <row r="427" spans="1:1">
      <c r="A427" s="15"/>
    </row>
    <row r="428" spans="1:1">
      <c r="A428" s="15"/>
    </row>
    <row r="429" spans="1:1">
      <c r="A429" s="15"/>
    </row>
    <row r="430" spans="1:1">
      <c r="A430" s="15"/>
    </row>
    <row r="431" spans="1:1">
      <c r="A431" s="15"/>
    </row>
    <row r="432" spans="1:1">
      <c r="A432" s="15"/>
    </row>
    <row r="433" spans="1:1">
      <c r="A433" s="15"/>
    </row>
    <row r="434" spans="1:1">
      <c r="A434" s="15"/>
    </row>
    <row r="435" spans="1:1">
      <c r="A435" s="15"/>
    </row>
    <row r="436" spans="1:1">
      <c r="A436" s="15"/>
    </row>
    <row r="437" spans="1:1">
      <c r="A437" s="15"/>
    </row>
    <row r="438" spans="1:1">
      <c r="A438" s="15"/>
    </row>
    <row r="439" spans="1:1">
      <c r="A439" s="15"/>
    </row>
    <row r="440" spans="1:1">
      <c r="A440" s="15"/>
    </row>
    <row r="441" spans="1:1">
      <c r="A441" s="15"/>
    </row>
    <row r="442" spans="1:1">
      <c r="A442" s="15"/>
    </row>
    <row r="443" spans="1:1">
      <c r="A443" s="15"/>
    </row>
    <row r="444" spans="1:1">
      <c r="A444" s="15"/>
    </row>
    <row r="445" spans="1:1">
      <c r="A445" s="15"/>
    </row>
    <row r="446" spans="1:1">
      <c r="A446" s="15"/>
    </row>
    <row r="447" spans="1:1">
      <c r="A447" s="15"/>
    </row>
    <row r="448" spans="1:1">
      <c r="A448" s="15"/>
    </row>
    <row r="449" spans="1:1">
      <c r="A449" s="15"/>
    </row>
    <row r="450" spans="1:1">
      <c r="A450" s="15"/>
    </row>
    <row r="451" spans="1:1">
      <c r="A451" s="15"/>
    </row>
    <row r="452" spans="1:1">
      <c r="A452" s="15"/>
    </row>
    <row r="453" spans="1:1">
      <c r="A453" s="15"/>
    </row>
    <row r="454" spans="1:1">
      <c r="A454" s="15"/>
    </row>
    <row r="455" spans="1:1">
      <c r="A455" s="15"/>
    </row>
    <row r="456" spans="1:1">
      <c r="A456" s="15"/>
    </row>
    <row r="457" spans="1:1">
      <c r="A457" s="15"/>
    </row>
    <row r="458" spans="1:1">
      <c r="A458" s="15"/>
    </row>
    <row r="459" spans="1:1">
      <c r="A459" s="15"/>
    </row>
    <row r="460" spans="1:1">
      <c r="A460" s="15"/>
    </row>
    <row r="461" spans="1:1">
      <c r="A461" s="15"/>
    </row>
    <row r="462" spans="1:1">
      <c r="A462" s="15"/>
    </row>
    <row r="463" spans="1:1">
      <c r="A463" s="15"/>
    </row>
    <row r="464" spans="1:1">
      <c r="A464" s="15"/>
    </row>
    <row r="465" spans="1:1">
      <c r="A465" s="15"/>
    </row>
    <row r="466" spans="1:1">
      <c r="A466" s="15"/>
    </row>
    <row r="467" spans="1:1">
      <c r="A467" s="15"/>
    </row>
    <row r="468" spans="1:1">
      <c r="A468" s="15"/>
    </row>
    <row r="469" spans="1:1">
      <c r="A469" s="15"/>
    </row>
    <row r="470" spans="1:1">
      <c r="A470" s="15"/>
    </row>
    <row r="471" spans="1:1">
      <c r="A471" s="15"/>
    </row>
    <row r="472" spans="1:1">
      <c r="A472" s="15"/>
    </row>
    <row r="473" spans="1:1">
      <c r="A473" s="15"/>
    </row>
    <row r="474" spans="1:1">
      <c r="A474" s="15"/>
    </row>
    <row r="475" spans="1:1">
      <c r="A475" s="15"/>
    </row>
    <row r="476" spans="1:1">
      <c r="A476" s="15"/>
    </row>
    <row r="477" spans="1:1">
      <c r="A477" s="15"/>
    </row>
    <row r="478" spans="1:1">
      <c r="A478" s="15"/>
    </row>
    <row r="479" spans="1:1">
      <c r="A479" s="15"/>
    </row>
    <row r="480" spans="1:1">
      <c r="A480" s="15"/>
    </row>
    <row r="481" spans="1:1">
      <c r="A481" s="15"/>
    </row>
    <row r="482" spans="1:1">
      <c r="A482" s="15"/>
    </row>
    <row r="483" spans="1:1">
      <c r="A483" s="15"/>
    </row>
    <row r="484" spans="1:1">
      <c r="A484" s="15"/>
    </row>
    <row r="485" spans="1:1">
      <c r="A485" s="15"/>
    </row>
    <row r="486" spans="1:1">
      <c r="A486" s="15"/>
    </row>
    <row r="487" spans="1:1">
      <c r="A487" s="15"/>
    </row>
    <row r="488" spans="1:1">
      <c r="A488" s="15"/>
    </row>
    <row r="489" spans="1:1">
      <c r="A489" s="15"/>
    </row>
    <row r="490" spans="1:1">
      <c r="A490" s="15"/>
    </row>
    <row r="491" spans="1:1">
      <c r="A491" s="15"/>
    </row>
    <row r="492" spans="1:1">
      <c r="A492" s="15"/>
    </row>
    <row r="493" spans="1:1">
      <c r="A493" s="15"/>
    </row>
    <row r="494" spans="1:1">
      <c r="A494" s="15"/>
    </row>
    <row r="495" spans="1:1">
      <c r="A495" s="15"/>
    </row>
    <row r="496" spans="1:1">
      <c r="A496" s="15"/>
    </row>
    <row r="497" spans="1:1">
      <c r="A497" s="15"/>
    </row>
    <row r="498" spans="1:1">
      <c r="A498" s="15"/>
    </row>
    <row r="499" spans="1:1">
      <c r="A499" s="15"/>
    </row>
    <row r="500" spans="1:1">
      <c r="A500" s="15"/>
    </row>
    <row r="501" spans="1:1">
      <c r="A501" s="15"/>
    </row>
    <row r="502" spans="1:1">
      <c r="A502" s="15"/>
    </row>
    <row r="503" spans="1:1">
      <c r="A503" s="15"/>
    </row>
    <row r="504" spans="1:1">
      <c r="A504" s="15"/>
    </row>
    <row r="505" spans="1:1">
      <c r="A505" s="15"/>
    </row>
    <row r="506" spans="1:1">
      <c r="A506" s="15"/>
    </row>
    <row r="507" spans="1:1">
      <c r="A507" s="15"/>
    </row>
    <row r="508" spans="1:1">
      <c r="A508" s="15"/>
    </row>
    <row r="509" spans="1:1">
      <c r="A509" s="15"/>
    </row>
    <row r="510" spans="1:1">
      <c r="A510" s="15"/>
    </row>
    <row r="511" spans="1:1">
      <c r="A511" s="15"/>
    </row>
    <row r="512" spans="1:1">
      <c r="A512" s="15"/>
    </row>
    <row r="513" spans="1:1">
      <c r="A513" s="15"/>
    </row>
    <row r="514" spans="1:1">
      <c r="A514" s="15"/>
    </row>
    <row r="515" spans="1:1">
      <c r="A515" s="15"/>
    </row>
    <row r="516" spans="1:1">
      <c r="A516" s="15"/>
    </row>
    <row r="517" spans="1:1">
      <c r="A517" s="15"/>
    </row>
    <row r="518" spans="1:1">
      <c r="A518" s="15"/>
    </row>
    <row r="519" spans="1:1">
      <c r="A519" s="15"/>
    </row>
    <row r="520" spans="1:1">
      <c r="A520" s="15"/>
    </row>
    <row r="521" spans="1:1">
      <c r="A521" s="15"/>
    </row>
    <row r="522" spans="1:1">
      <c r="A522" s="15"/>
    </row>
    <row r="523" spans="1:1">
      <c r="A523" s="15"/>
    </row>
    <row r="524" spans="1:1">
      <c r="A524" s="15"/>
    </row>
    <row r="525" spans="1:1">
      <c r="A525" s="15"/>
    </row>
    <row r="526" spans="1:1">
      <c r="A526" s="15"/>
    </row>
    <row r="527" spans="1:1">
      <c r="A527" s="15"/>
    </row>
    <row r="528" spans="1:1">
      <c r="A528" s="15"/>
    </row>
    <row r="529" spans="1:1">
      <c r="A529" s="15"/>
    </row>
    <row r="530" spans="1:1">
      <c r="A530" s="15"/>
    </row>
    <row r="531" spans="1:1">
      <c r="A531" s="15"/>
    </row>
    <row r="532" spans="1:1">
      <c r="A532" s="15"/>
    </row>
    <row r="533" spans="1:1">
      <c r="A533" s="15"/>
    </row>
    <row r="534" spans="1:1">
      <c r="A534" s="15"/>
    </row>
    <row r="535" spans="1:1">
      <c r="A535" s="15"/>
    </row>
    <row r="536" spans="1:1">
      <c r="A536" s="15"/>
    </row>
    <row r="537" spans="1:1">
      <c r="A537" s="15"/>
    </row>
    <row r="538" spans="1:1">
      <c r="A538" s="15"/>
    </row>
    <row r="539" spans="1:1">
      <c r="A539" s="15"/>
    </row>
    <row r="540" spans="1:1">
      <c r="A540" s="15"/>
    </row>
    <row r="541" spans="1:1">
      <c r="A541" s="15"/>
    </row>
    <row r="542" spans="1:1">
      <c r="A542" s="15"/>
    </row>
    <row r="543" spans="1:1">
      <c r="A543" s="15"/>
    </row>
    <row r="544" spans="1:1">
      <c r="A544" s="15"/>
    </row>
    <row r="545" spans="1:1">
      <c r="A545" s="15"/>
    </row>
    <row r="546" spans="1:1">
      <c r="A546" s="15"/>
    </row>
    <row r="547" spans="1:1">
      <c r="A547" s="15"/>
    </row>
    <row r="548" spans="1:1">
      <c r="A548" s="15"/>
    </row>
    <row r="549" spans="1:1">
      <c r="A549" s="15"/>
    </row>
    <row r="550" spans="1:1">
      <c r="A550" s="15"/>
    </row>
    <row r="551" spans="1:1">
      <c r="A551" s="15"/>
    </row>
    <row r="552" spans="1:1">
      <c r="A552" s="15"/>
    </row>
    <row r="553" spans="1:1">
      <c r="A553" s="15"/>
    </row>
    <row r="554" spans="1:1">
      <c r="A554" s="15"/>
    </row>
    <row r="555" spans="1:1">
      <c r="A555" s="15"/>
    </row>
    <row r="556" spans="1:1">
      <c r="A556" s="15"/>
    </row>
    <row r="557" spans="1:1">
      <c r="A557" s="15"/>
    </row>
    <row r="558" spans="1:1">
      <c r="A558" s="15"/>
    </row>
    <row r="559" spans="1:1">
      <c r="A559" s="15"/>
    </row>
    <row r="560" spans="1:1">
      <c r="A560" s="15"/>
    </row>
    <row r="561" spans="1:1">
      <c r="A561" s="15"/>
    </row>
    <row r="562" spans="1:1">
      <c r="A562" s="15"/>
    </row>
    <row r="563" spans="1:1">
      <c r="A563" s="15"/>
    </row>
    <row r="564" spans="1:1">
      <c r="A564" s="15"/>
    </row>
    <row r="565" spans="1:1">
      <c r="A565" s="15"/>
    </row>
    <row r="566" spans="1:1">
      <c r="A566" s="15"/>
    </row>
    <row r="567" spans="1:1">
      <c r="A567" s="15"/>
    </row>
    <row r="568" spans="1:1">
      <c r="A568" s="15"/>
    </row>
    <row r="569" spans="1:1">
      <c r="A569" s="15"/>
    </row>
    <row r="570" spans="1:1">
      <c r="A570" s="15"/>
    </row>
    <row r="571" spans="1:1">
      <c r="A571" s="15"/>
    </row>
    <row r="572" spans="1:1">
      <c r="A572" s="15"/>
    </row>
    <row r="573" spans="1:1">
      <c r="A573" s="15"/>
    </row>
    <row r="574" spans="1:1">
      <c r="A574" s="15"/>
    </row>
    <row r="575" spans="1:1">
      <c r="A575" s="15"/>
    </row>
    <row r="576" spans="1:1">
      <c r="A576" s="15"/>
    </row>
    <row r="577" spans="1:1">
      <c r="A577" s="15"/>
    </row>
    <row r="578" spans="1:1">
      <c r="A578" s="15"/>
    </row>
    <row r="579" spans="1:1">
      <c r="A579" s="15"/>
    </row>
    <row r="580" spans="1:1">
      <c r="A580" s="15"/>
    </row>
    <row r="581" spans="1:1">
      <c r="A581" s="15"/>
    </row>
    <row r="582" spans="1:1">
      <c r="A582" s="15"/>
    </row>
    <row r="583" spans="1:1">
      <c r="A583" s="15"/>
    </row>
    <row r="584" spans="1:1">
      <c r="A584" s="15"/>
    </row>
    <row r="585" spans="1:1">
      <c r="A585" s="15"/>
    </row>
    <row r="586" spans="1:1">
      <c r="A586" s="15"/>
    </row>
    <row r="587" spans="1:1">
      <c r="A587" s="15"/>
    </row>
    <row r="588" spans="1:1">
      <c r="A588" s="15"/>
    </row>
    <row r="589" spans="1:1">
      <c r="A589" s="15"/>
    </row>
    <row r="590" spans="1:1">
      <c r="A590" s="15"/>
    </row>
    <row r="591" spans="1:1">
      <c r="A591" s="15"/>
    </row>
    <row r="592" spans="1:1">
      <c r="A592" s="15"/>
    </row>
    <row r="593" spans="1:1">
      <c r="A593" s="15"/>
    </row>
    <row r="594" spans="1:1">
      <c r="A594" s="15"/>
    </row>
    <row r="595" spans="1:1">
      <c r="A595" s="15"/>
    </row>
    <row r="596" spans="1:1">
      <c r="A596" s="15"/>
    </row>
    <row r="597" spans="1:1">
      <c r="A597" s="15"/>
    </row>
    <row r="598" spans="1:1">
      <c r="A598" s="15"/>
    </row>
    <row r="599" spans="1:1">
      <c r="A599" s="15"/>
    </row>
    <row r="600" spans="1:1">
      <c r="A600" s="15"/>
    </row>
    <row r="601" spans="1:1">
      <c r="A601" s="15"/>
    </row>
    <row r="602" spans="1:1">
      <c r="A602" s="15"/>
    </row>
    <row r="603" spans="1:1">
      <c r="A603" s="15"/>
    </row>
    <row r="604" spans="1:1">
      <c r="A604" s="15"/>
    </row>
    <row r="605" spans="1:1">
      <c r="A605" s="15"/>
    </row>
    <row r="606" spans="1:1">
      <c r="A606" s="15"/>
    </row>
    <row r="607" spans="1:1">
      <c r="A607" s="15"/>
    </row>
    <row r="608" spans="1:1">
      <c r="A608" s="15"/>
    </row>
    <row r="609" spans="1:1">
      <c r="A609" s="15"/>
    </row>
    <row r="610" spans="1:1">
      <c r="A610" s="15"/>
    </row>
    <row r="611" spans="1:1">
      <c r="A611" s="15"/>
    </row>
    <row r="612" spans="1:1">
      <c r="A612" s="15"/>
    </row>
    <row r="613" spans="1:1">
      <c r="A613" s="15"/>
    </row>
    <row r="614" spans="1:1">
      <c r="A614" s="15"/>
    </row>
    <row r="615" spans="1:1">
      <c r="A615" s="15"/>
    </row>
    <row r="616" spans="1:1">
      <c r="A616" s="15"/>
    </row>
    <row r="617" spans="1:1">
      <c r="A617" s="15"/>
    </row>
    <row r="618" spans="1:1">
      <c r="A618" s="15"/>
    </row>
    <row r="619" spans="1:1">
      <c r="A619" s="15"/>
    </row>
    <row r="620" spans="1:1">
      <c r="A620" s="15"/>
    </row>
    <row r="621" spans="1:1">
      <c r="A621" s="15"/>
    </row>
    <row r="622" spans="1:1">
      <c r="A622" s="15"/>
    </row>
    <row r="623" spans="1:1">
      <c r="A623" s="15"/>
    </row>
    <row r="624" spans="1:1">
      <c r="A624" s="15"/>
    </row>
    <row r="625" spans="1:1">
      <c r="A625" s="15"/>
    </row>
    <row r="626" spans="1:1">
      <c r="A626" s="15"/>
    </row>
    <row r="627" spans="1:1">
      <c r="A627" s="15"/>
    </row>
    <row r="628" spans="1:1">
      <c r="A628" s="15"/>
    </row>
    <row r="629" spans="1:1">
      <c r="A629" s="15"/>
    </row>
    <row r="630" spans="1:1">
      <c r="A630" s="15"/>
    </row>
    <row r="631" spans="1:1">
      <c r="A631" s="15"/>
    </row>
    <row r="632" spans="1:1">
      <c r="A632" s="15"/>
    </row>
    <row r="633" spans="1:1">
      <c r="A633" s="15"/>
    </row>
    <row r="634" spans="1:1">
      <c r="A634" s="15"/>
    </row>
    <row r="635" spans="1:1">
      <c r="A635" s="15"/>
    </row>
    <row r="636" spans="1:1">
      <c r="A636" s="15"/>
    </row>
    <row r="637" spans="1:1">
      <c r="A637" s="15"/>
    </row>
    <row r="638" spans="1:1">
      <c r="A638" s="15"/>
    </row>
    <row r="639" spans="1:1">
      <c r="A639" s="15"/>
    </row>
    <row r="640" spans="1:1">
      <c r="A640" s="15"/>
    </row>
    <row r="641" spans="1:1">
      <c r="A641" s="15"/>
    </row>
    <row r="642" spans="1:1">
      <c r="A642" s="15"/>
    </row>
    <row r="643" spans="1:1">
      <c r="A643" s="15"/>
    </row>
    <row r="644" spans="1:1">
      <c r="A644" s="15"/>
    </row>
    <row r="645" spans="1:1">
      <c r="A645" s="15"/>
    </row>
    <row r="646" spans="1:1">
      <c r="A646" s="15"/>
    </row>
    <row r="647" spans="1:1">
      <c r="A647" s="15"/>
    </row>
    <row r="648" spans="1:1">
      <c r="A648" s="15"/>
    </row>
    <row r="649" spans="1:1">
      <c r="A649" s="15"/>
    </row>
    <row r="650" spans="1:1">
      <c r="A650" s="15"/>
    </row>
    <row r="651" spans="1:1">
      <c r="A651" s="15"/>
    </row>
    <row r="652" spans="1:1">
      <c r="A652" s="15"/>
    </row>
    <row r="653" spans="1:1">
      <c r="A653" s="15"/>
    </row>
    <row r="654" spans="1:1">
      <c r="A654" s="15"/>
    </row>
    <row r="655" spans="1:1">
      <c r="A655" s="15"/>
    </row>
    <row r="656" spans="1:1">
      <c r="A656" s="15"/>
    </row>
    <row r="657" spans="1:1">
      <c r="A657" s="15"/>
    </row>
    <row r="658" spans="1:1">
      <c r="A658" s="15"/>
    </row>
    <row r="659" spans="1:1">
      <c r="A659" s="15"/>
    </row>
    <row r="660" spans="1:1">
      <c r="A660" s="15"/>
    </row>
    <row r="661" spans="1:1">
      <c r="A661" s="15"/>
    </row>
    <row r="662" spans="1:1">
      <c r="A662" s="15"/>
    </row>
    <row r="663" spans="1:1">
      <c r="A663" s="15"/>
    </row>
    <row r="664" spans="1:1">
      <c r="A664" s="15"/>
    </row>
    <row r="665" spans="1:1">
      <c r="A665" s="15"/>
    </row>
    <row r="666" spans="1:1">
      <c r="A666" s="15"/>
    </row>
    <row r="667" spans="1:1">
      <c r="A667" s="15"/>
    </row>
    <row r="668" spans="1:1">
      <c r="A668" s="15"/>
    </row>
    <row r="669" spans="1:1">
      <c r="A669" s="15"/>
    </row>
    <row r="670" spans="1:1">
      <c r="A670" s="15"/>
    </row>
    <row r="671" spans="1:1">
      <c r="A671" s="15"/>
    </row>
    <row r="672" spans="1:1">
      <c r="A672" s="15"/>
    </row>
    <row r="673" spans="1:1">
      <c r="A673" s="15"/>
    </row>
    <row r="674" spans="1:1">
      <c r="A674" s="15"/>
    </row>
    <row r="675" spans="1:1">
      <c r="A675" s="15"/>
    </row>
    <row r="676" spans="1:1">
      <c r="A676" s="15"/>
    </row>
    <row r="677" spans="1:1">
      <c r="A677" s="15"/>
    </row>
    <row r="678" spans="1:1">
      <c r="A678" s="15"/>
    </row>
    <row r="679" spans="1:1">
      <c r="A679" s="15"/>
    </row>
    <row r="680" spans="1:1">
      <c r="A680" s="15"/>
    </row>
    <row r="681" spans="1:1">
      <c r="A681" s="15"/>
    </row>
    <row r="682" spans="1:1">
      <c r="A682" s="15"/>
    </row>
    <row r="683" spans="1:1">
      <c r="A683" s="15"/>
    </row>
    <row r="684" spans="1:1">
      <c r="A684" s="15"/>
    </row>
    <row r="685" spans="1:1">
      <c r="A685" s="15"/>
    </row>
    <row r="686" spans="1:1">
      <c r="A686" s="15"/>
    </row>
    <row r="687" spans="1:1">
      <c r="A687" s="15"/>
    </row>
    <row r="688" spans="1:1">
      <c r="A688" s="15"/>
    </row>
    <row r="689" spans="1:1">
      <c r="A689" s="15"/>
    </row>
    <row r="690" spans="1:1">
      <c r="A690" s="15"/>
    </row>
    <row r="691" spans="1:1">
      <c r="A691" s="15"/>
    </row>
    <row r="692" spans="1:1">
      <c r="A692" s="15"/>
    </row>
    <row r="693" spans="1:1">
      <c r="A693" s="15"/>
    </row>
    <row r="694" spans="1:1">
      <c r="A694" s="15"/>
    </row>
    <row r="695" spans="1:1">
      <c r="A695" s="15"/>
    </row>
    <row r="696" spans="1:1">
      <c r="A696" s="15"/>
    </row>
    <row r="697" spans="1:1">
      <c r="A697" s="15"/>
    </row>
    <row r="698" spans="1:1">
      <c r="A698" s="15"/>
    </row>
    <row r="699" spans="1:1">
      <c r="A699" s="15"/>
    </row>
    <row r="700" spans="1:1">
      <c r="A700" s="15"/>
    </row>
    <row r="701" spans="1:1">
      <c r="A701" s="15"/>
    </row>
    <row r="702" spans="1:1">
      <c r="A702" s="15"/>
    </row>
    <row r="703" spans="1:1">
      <c r="A703" s="15"/>
    </row>
    <row r="704" spans="1:1">
      <c r="A704" s="15"/>
    </row>
    <row r="705" spans="1:1">
      <c r="A705" s="15"/>
    </row>
    <row r="706" spans="1:1">
      <c r="A706" s="15"/>
    </row>
    <row r="707" spans="1:1">
      <c r="A707" s="15"/>
    </row>
    <row r="708" spans="1:1">
      <c r="A708" s="15"/>
    </row>
    <row r="709" spans="1:1">
      <c r="A709" s="15"/>
    </row>
    <row r="710" spans="1:1">
      <c r="A710" s="15"/>
    </row>
    <row r="711" spans="1:1">
      <c r="A711" s="15"/>
    </row>
    <row r="712" spans="1:1">
      <c r="A712" s="15"/>
    </row>
    <row r="713" spans="1:1">
      <c r="A713" s="15"/>
    </row>
    <row r="714" spans="1:1">
      <c r="A714" s="15"/>
    </row>
    <row r="715" spans="1:1">
      <c r="A715" s="15"/>
    </row>
    <row r="716" spans="1:1">
      <c r="A716" s="15"/>
    </row>
    <row r="717" spans="1:1">
      <c r="A717" s="15"/>
    </row>
    <row r="718" spans="1:1">
      <c r="A718" s="15"/>
    </row>
    <row r="719" spans="1:1">
      <c r="A719" s="15"/>
    </row>
    <row r="720" spans="1:1">
      <c r="A720" s="15"/>
    </row>
    <row r="721" spans="1:1">
      <c r="A721" s="15"/>
    </row>
    <row r="722" spans="1:1">
      <c r="A722" s="15"/>
    </row>
    <row r="723" spans="1:1">
      <c r="A723" s="15"/>
    </row>
    <row r="724" spans="1:1">
      <c r="A724" s="15"/>
    </row>
    <row r="725" spans="1:1">
      <c r="A725" s="15"/>
    </row>
    <row r="726" spans="1:1">
      <c r="A726" s="15"/>
    </row>
    <row r="727" spans="1:1">
      <c r="A727" s="15"/>
    </row>
    <row r="728" spans="1:1">
      <c r="A728" s="15"/>
    </row>
    <row r="729" spans="1:1">
      <c r="A729" s="15"/>
    </row>
    <row r="730" spans="1:1">
      <c r="A730" s="15"/>
    </row>
    <row r="731" spans="1:1">
      <c r="A731" s="15"/>
    </row>
    <row r="732" spans="1:1">
      <c r="A732" s="15"/>
    </row>
    <row r="733" spans="1:1">
      <c r="A733" s="15"/>
    </row>
    <row r="734" spans="1:1">
      <c r="A734" s="15"/>
    </row>
    <row r="735" spans="1:1">
      <c r="A735" s="15"/>
    </row>
    <row r="736" spans="1:1">
      <c r="A736" s="15"/>
    </row>
    <row r="737" spans="1:1">
      <c r="A737" s="15"/>
    </row>
    <row r="738" spans="1:1">
      <c r="A738" s="15"/>
    </row>
    <row r="739" spans="1:1">
      <c r="A739" s="15"/>
    </row>
    <row r="740" spans="1:1">
      <c r="A740" s="15"/>
    </row>
    <row r="741" spans="1:1">
      <c r="A741" s="15"/>
    </row>
    <row r="742" spans="1:1">
      <c r="A742" s="15"/>
    </row>
    <row r="743" spans="1:1">
      <c r="A743" s="15"/>
    </row>
    <row r="744" spans="1:1">
      <c r="A744" s="15"/>
    </row>
    <row r="745" spans="1:1">
      <c r="A745" s="15"/>
    </row>
    <row r="746" spans="1:1">
      <c r="A746" s="15"/>
    </row>
    <row r="747" spans="1:1">
      <c r="A747" s="15"/>
    </row>
    <row r="748" spans="1:1">
      <c r="A748" s="15"/>
    </row>
    <row r="749" spans="1:1">
      <c r="A749" s="15"/>
    </row>
    <row r="750" spans="1:1">
      <c r="A750" s="15"/>
    </row>
    <row r="751" spans="1:1">
      <c r="A751" s="15"/>
    </row>
    <row r="752" spans="1:1">
      <c r="A752" s="15"/>
    </row>
    <row r="753" spans="1:1">
      <c r="A753" s="15"/>
    </row>
    <row r="754" spans="1:1">
      <c r="A754" s="15"/>
    </row>
    <row r="755" spans="1:1">
      <c r="A755" s="15"/>
    </row>
    <row r="756" spans="1:1">
      <c r="A756" s="15"/>
    </row>
    <row r="757" spans="1:1">
      <c r="A757" s="15"/>
    </row>
    <row r="758" spans="1:1">
      <c r="A758" s="15"/>
    </row>
    <row r="759" spans="1:1">
      <c r="A759" s="15"/>
    </row>
    <row r="760" spans="1:1">
      <c r="A760" s="15"/>
    </row>
    <row r="761" spans="1:1">
      <c r="A761" s="15"/>
    </row>
    <row r="762" spans="1:1">
      <c r="A762" s="15"/>
    </row>
    <row r="763" spans="1:1">
      <c r="A763" s="15"/>
    </row>
    <row r="764" spans="1:1">
      <c r="A764" s="15"/>
    </row>
    <row r="765" spans="1:1">
      <c r="A765" s="15"/>
    </row>
    <row r="766" spans="1:1">
      <c r="A766" s="15"/>
    </row>
    <row r="767" spans="1:1">
      <c r="A767" s="15"/>
    </row>
    <row r="768" spans="1:1">
      <c r="A768" s="15"/>
    </row>
    <row r="769" spans="1:1">
      <c r="A769" s="15"/>
    </row>
    <row r="770" spans="1:1">
      <c r="A770" s="15"/>
    </row>
    <row r="771" spans="1:1">
      <c r="A771" s="15"/>
    </row>
    <row r="772" spans="1:1">
      <c r="A772" s="15"/>
    </row>
    <row r="773" spans="1:1">
      <c r="A773" s="15"/>
    </row>
    <row r="774" spans="1:1">
      <c r="A774" s="15"/>
    </row>
    <row r="775" spans="1:1">
      <c r="A775" s="15"/>
    </row>
    <row r="776" spans="1:1">
      <c r="A776" s="15"/>
    </row>
    <row r="777" spans="1:1">
      <c r="A777" s="15"/>
    </row>
    <row r="778" spans="1:1">
      <c r="A778" s="15"/>
    </row>
    <row r="779" spans="1:1">
      <c r="A779" s="15"/>
    </row>
    <row r="780" spans="1:1">
      <c r="A780" s="15"/>
    </row>
    <row r="781" spans="1:1">
      <c r="A781" s="15"/>
    </row>
    <row r="782" spans="1:1">
      <c r="A782" s="15"/>
    </row>
    <row r="783" spans="1:1">
      <c r="A783" s="15"/>
    </row>
    <row r="784" spans="1:1">
      <c r="A784" s="15"/>
    </row>
    <row r="785" spans="1:1">
      <c r="A785" s="15"/>
    </row>
    <row r="786" spans="1:1">
      <c r="A786" s="15"/>
    </row>
    <row r="787" spans="1:1">
      <c r="A787" s="15"/>
    </row>
    <row r="788" spans="1:1">
      <c r="A788" s="15"/>
    </row>
    <row r="789" spans="1:1">
      <c r="A789" s="15"/>
    </row>
    <row r="790" spans="1:1">
      <c r="A790" s="15"/>
    </row>
    <row r="791" spans="1:1">
      <c r="A791" s="15"/>
    </row>
    <row r="792" spans="1:1">
      <c r="A792" s="15"/>
    </row>
    <row r="793" spans="1:1">
      <c r="A793" s="15"/>
    </row>
    <row r="794" spans="1:1">
      <c r="A794" s="15"/>
    </row>
    <row r="795" spans="1:1">
      <c r="A795" s="15"/>
    </row>
    <row r="796" spans="1:1">
      <c r="A796" s="15"/>
    </row>
    <row r="797" spans="1:1">
      <c r="A797" s="15"/>
    </row>
    <row r="798" spans="1:1">
      <c r="A798" s="15"/>
    </row>
    <row r="799" spans="1:1">
      <c r="A799" s="15"/>
    </row>
    <row r="800" spans="1:1">
      <c r="A800" s="15"/>
    </row>
    <row r="801" spans="1:1">
      <c r="A801" s="15"/>
    </row>
    <row r="802" spans="1:1">
      <c r="A802" s="15"/>
    </row>
    <row r="803" spans="1:1">
      <c r="A803" s="15"/>
    </row>
    <row r="804" spans="1:1">
      <c r="A804" s="15"/>
    </row>
    <row r="805" spans="1:1">
      <c r="A805" s="15"/>
    </row>
    <row r="806" spans="1:1">
      <c r="A806" s="15"/>
    </row>
    <row r="807" spans="1:1">
      <c r="A807" s="15"/>
    </row>
    <row r="808" spans="1:1">
      <c r="A808" s="15"/>
    </row>
    <row r="809" spans="1:1">
      <c r="A809" s="15"/>
    </row>
    <row r="810" spans="1:1">
      <c r="A810" s="15"/>
    </row>
    <row r="811" spans="1:1">
      <c r="A811" s="15"/>
    </row>
    <row r="812" spans="1:1">
      <c r="A812" s="15"/>
    </row>
    <row r="813" spans="1:1">
      <c r="A813" s="15"/>
    </row>
    <row r="814" spans="1:1">
      <c r="A814" s="15"/>
    </row>
    <row r="815" spans="1:1">
      <c r="A815" s="15"/>
    </row>
    <row r="816" spans="1:1">
      <c r="A816" s="15"/>
    </row>
    <row r="817" spans="1:1">
      <c r="A817" s="15"/>
    </row>
    <row r="818" spans="1:1">
      <c r="A818" s="15"/>
    </row>
    <row r="819" spans="1:1">
      <c r="A819" s="15"/>
    </row>
    <row r="820" spans="1:1">
      <c r="A820" s="15"/>
    </row>
    <row r="821" spans="1:1">
      <c r="A821" s="15"/>
    </row>
    <row r="822" spans="1:1">
      <c r="A822" s="15"/>
    </row>
    <row r="823" spans="1:1">
      <c r="A823" s="15"/>
    </row>
    <row r="824" spans="1:1">
      <c r="A824" s="15"/>
    </row>
    <row r="825" spans="1:1">
      <c r="A825" s="15"/>
    </row>
    <row r="826" spans="1:1">
      <c r="A826" s="15"/>
    </row>
    <row r="827" spans="1:1">
      <c r="A827" s="15"/>
    </row>
    <row r="828" spans="1:1">
      <c r="A828" s="15"/>
    </row>
    <row r="829" spans="1:1">
      <c r="A829" s="15"/>
    </row>
    <row r="830" spans="1:1">
      <c r="A830" s="15"/>
    </row>
    <row r="831" spans="1:1">
      <c r="A831" s="15"/>
    </row>
    <row r="832" spans="1:1">
      <c r="A832" s="15"/>
    </row>
    <row r="833" spans="1:1">
      <c r="A833" s="15"/>
    </row>
    <row r="834" spans="1:1">
      <c r="A834" s="15"/>
    </row>
    <row r="835" spans="1:1">
      <c r="A835" s="15"/>
    </row>
    <row r="836" spans="1:1">
      <c r="A836" s="15"/>
    </row>
    <row r="837" spans="1:1">
      <c r="A837" s="15"/>
    </row>
    <row r="838" spans="1:1">
      <c r="A838" s="15"/>
    </row>
    <row r="839" spans="1:1">
      <c r="A839" s="15"/>
    </row>
    <row r="840" spans="1:1">
      <c r="A840" s="15"/>
    </row>
    <row r="841" spans="1:1">
      <c r="A841" s="15"/>
    </row>
    <row r="842" spans="1:1">
      <c r="A842" s="15"/>
    </row>
    <row r="843" spans="1:1">
      <c r="A843" s="15"/>
    </row>
    <row r="844" spans="1:1">
      <c r="A844" s="15"/>
    </row>
    <row r="845" spans="1:1">
      <c r="A845" s="15"/>
    </row>
    <row r="846" spans="1:1">
      <c r="A846" s="15"/>
    </row>
    <row r="847" spans="1:1">
      <c r="A847" s="15"/>
    </row>
    <row r="848" spans="1:1">
      <c r="A848" s="15"/>
    </row>
    <row r="849" spans="1:1">
      <c r="A849" s="15"/>
    </row>
    <row r="850" spans="1:1">
      <c r="A850" s="15"/>
    </row>
    <row r="851" spans="1:1">
      <c r="A851" s="15"/>
    </row>
    <row r="852" spans="1:1">
      <c r="A852" s="15"/>
    </row>
    <row r="853" spans="1:1">
      <c r="A853" s="15"/>
    </row>
    <row r="854" spans="1:1">
      <c r="A854" s="15"/>
    </row>
    <row r="855" spans="1:1">
      <c r="A855" s="15"/>
    </row>
    <row r="856" spans="1:1">
      <c r="A856" s="15"/>
    </row>
    <row r="857" spans="1:1">
      <c r="A857" s="15"/>
    </row>
    <row r="858" spans="1:1">
      <c r="A858" s="15"/>
    </row>
    <row r="859" spans="1:1">
      <c r="A859" s="15"/>
    </row>
    <row r="860" spans="1:1">
      <c r="A860" s="15"/>
    </row>
    <row r="861" spans="1:1">
      <c r="A861" s="15"/>
    </row>
    <row r="862" spans="1:1">
      <c r="A862" s="15"/>
    </row>
    <row r="863" spans="1:1">
      <c r="A863" s="15"/>
    </row>
    <row r="864" spans="1:1">
      <c r="A864" s="15"/>
    </row>
    <row r="865" spans="1:1">
      <c r="A865" s="15"/>
    </row>
    <row r="866" spans="1:1">
      <c r="A866" s="15"/>
    </row>
    <row r="867" spans="1:1">
      <c r="A867" s="15"/>
    </row>
    <row r="868" spans="1:1">
      <c r="A868" s="15"/>
    </row>
    <row r="869" spans="1:1">
      <c r="A869" s="15"/>
    </row>
    <row r="870" spans="1:1">
      <c r="A870" s="15"/>
    </row>
    <row r="871" spans="1:1">
      <c r="A871" s="15"/>
    </row>
    <row r="872" spans="1:1">
      <c r="A872" s="15"/>
    </row>
    <row r="873" spans="1:1">
      <c r="A873" s="15"/>
    </row>
    <row r="874" spans="1:1">
      <c r="A874" s="15"/>
    </row>
    <row r="875" spans="1:1">
      <c r="A875" s="15"/>
    </row>
    <row r="876" spans="1:1">
      <c r="A876" s="15"/>
    </row>
    <row r="877" spans="1:1">
      <c r="A877" s="15"/>
    </row>
    <row r="878" spans="1:1">
      <c r="A878" s="15"/>
    </row>
    <row r="879" spans="1:1">
      <c r="A879" s="15"/>
    </row>
    <row r="880" spans="1:1">
      <c r="A880" s="15"/>
    </row>
    <row r="881" spans="1:1">
      <c r="A881" s="15"/>
    </row>
    <row r="882" spans="1:1">
      <c r="A882" s="15"/>
    </row>
    <row r="883" spans="1:1">
      <c r="A883" s="15"/>
    </row>
    <row r="884" spans="1:1">
      <c r="A884" s="15"/>
    </row>
    <row r="885" spans="1:1">
      <c r="A885" s="15"/>
    </row>
    <row r="886" spans="1:1">
      <c r="A886" s="15"/>
    </row>
    <row r="887" spans="1:1">
      <c r="A887" s="15"/>
    </row>
    <row r="888" spans="1:1">
      <c r="A888" s="15"/>
    </row>
    <row r="889" spans="1:1">
      <c r="A889" s="15"/>
    </row>
    <row r="890" spans="1:1">
      <c r="A890" s="15"/>
    </row>
    <row r="891" spans="1:1">
      <c r="A891" s="15"/>
    </row>
    <row r="892" spans="1:1">
      <c r="A892" s="15"/>
    </row>
    <row r="893" spans="1:1">
      <c r="A893" s="15"/>
    </row>
    <row r="894" spans="1:1">
      <c r="A894" s="15"/>
    </row>
    <row r="895" spans="1:1">
      <c r="A895" s="15"/>
    </row>
    <row r="896" spans="1:1">
      <c r="A896" s="15"/>
    </row>
    <row r="897" spans="1:1">
      <c r="A897" s="15"/>
    </row>
    <row r="898" spans="1:1">
      <c r="A898" s="15"/>
    </row>
    <row r="899" spans="1:1">
      <c r="A899" s="15"/>
    </row>
    <row r="900" spans="1:1">
      <c r="A900" s="15"/>
    </row>
    <row r="901" spans="1:1">
      <c r="A901" s="15"/>
    </row>
    <row r="902" spans="1:1">
      <c r="A902" s="15"/>
    </row>
    <row r="903" spans="1:1">
      <c r="A903" s="15"/>
    </row>
    <row r="904" spans="1:1">
      <c r="A904" s="15"/>
    </row>
    <row r="905" spans="1:1">
      <c r="A905" s="15"/>
    </row>
    <row r="906" spans="1:1">
      <c r="A906" s="15"/>
    </row>
    <row r="907" spans="1:1">
      <c r="A907" s="15"/>
    </row>
    <row r="908" spans="1:1">
      <c r="A908" s="15"/>
    </row>
    <row r="909" spans="1:1">
      <c r="A909" s="15"/>
    </row>
    <row r="910" spans="1:1">
      <c r="A910" s="15"/>
    </row>
    <row r="911" spans="1:1">
      <c r="A911" s="15"/>
    </row>
    <row r="912" spans="1:1">
      <c r="A912" s="15"/>
    </row>
    <row r="913" spans="1:1">
      <c r="A913" s="15"/>
    </row>
    <row r="914" spans="1:1">
      <c r="A914" s="15"/>
    </row>
    <row r="915" spans="1:1">
      <c r="A915" s="15"/>
    </row>
    <row r="916" spans="1:1">
      <c r="A916" s="15"/>
    </row>
    <row r="917" spans="1:1">
      <c r="A917" s="15"/>
    </row>
    <row r="918" spans="1:1">
      <c r="A918" s="15"/>
    </row>
    <row r="919" spans="1:1">
      <c r="A919" s="15"/>
    </row>
    <row r="920" spans="1:1">
      <c r="A920" s="15"/>
    </row>
    <row r="921" spans="1:1">
      <c r="A921" s="15"/>
    </row>
    <row r="922" spans="1:1">
      <c r="A922" s="15"/>
    </row>
    <row r="923" spans="1:1">
      <c r="A923" s="15"/>
    </row>
    <row r="924" spans="1:1">
      <c r="A924" s="15"/>
    </row>
    <row r="925" spans="1:1">
      <c r="A925" s="15"/>
    </row>
    <row r="926" spans="1:1">
      <c r="A926" s="15"/>
    </row>
    <row r="927" spans="1:1">
      <c r="A927" s="15"/>
    </row>
    <row r="928" spans="1:1">
      <c r="A928" s="15"/>
    </row>
    <row r="929" spans="1:1">
      <c r="A929" s="15"/>
    </row>
    <row r="930" spans="1:1">
      <c r="A930" s="15"/>
    </row>
    <row r="931" spans="1:1">
      <c r="A931" s="15"/>
    </row>
    <row r="932" spans="1:1">
      <c r="A932" s="15"/>
    </row>
    <row r="933" spans="1:1">
      <c r="A933" s="15"/>
    </row>
    <row r="934" spans="1:1">
      <c r="A934" s="15"/>
    </row>
    <row r="935" spans="1:1">
      <c r="A935" s="15"/>
    </row>
    <row r="936" spans="1:1">
      <c r="A936" s="15"/>
    </row>
    <row r="937" spans="1:1">
      <c r="A937" s="15"/>
    </row>
    <row r="938" spans="1:1">
      <c r="A938" s="15"/>
    </row>
    <row r="939" spans="1:1">
      <c r="A939" s="15"/>
    </row>
    <row r="940" spans="1:1">
      <c r="A940" s="15"/>
    </row>
    <row r="941" spans="1:1">
      <c r="A941" s="15"/>
    </row>
    <row r="942" spans="1:1">
      <c r="A942" s="15"/>
    </row>
    <row r="943" spans="1:1">
      <c r="A943" s="15"/>
    </row>
    <row r="944" spans="1:1">
      <c r="A944" s="15"/>
    </row>
    <row r="945" spans="1:1">
      <c r="A945" s="15"/>
    </row>
    <row r="946" spans="1:1">
      <c r="A946" s="15"/>
    </row>
    <row r="947" spans="1:1">
      <c r="A947" s="15"/>
    </row>
    <row r="948" spans="1:1">
      <c r="A948" s="15"/>
    </row>
    <row r="949" spans="1:1">
      <c r="A949" s="15"/>
    </row>
    <row r="950" spans="1:1">
      <c r="A950" s="15"/>
    </row>
    <row r="951" spans="1:1">
      <c r="A951" s="15"/>
    </row>
    <row r="952" spans="1:1">
      <c r="A952" s="15"/>
    </row>
    <row r="953" spans="1:1">
      <c r="A953" s="15"/>
    </row>
    <row r="954" spans="1:1">
      <c r="A954" s="15"/>
    </row>
    <row r="955" spans="1:1">
      <c r="A955" s="15"/>
    </row>
    <row r="956" spans="1:1">
      <c r="A956" s="15"/>
    </row>
    <row r="957" spans="1:1">
      <c r="A957" s="15"/>
    </row>
    <row r="958" spans="1:1">
      <c r="A958" s="15"/>
    </row>
    <row r="959" spans="1:1">
      <c r="A959" s="15"/>
    </row>
    <row r="960" spans="1:1">
      <c r="A960" s="15"/>
    </row>
    <row r="961" spans="1:1">
      <c r="A961" s="15"/>
    </row>
    <row r="962" spans="1:1">
      <c r="A962" s="15"/>
    </row>
    <row r="963" spans="1:1">
      <c r="A963" s="15"/>
    </row>
    <row r="964" spans="1:1">
      <c r="A964" s="15"/>
    </row>
    <row r="965" spans="1:1">
      <c r="A965" s="15"/>
    </row>
    <row r="966" spans="1:1">
      <c r="A966" s="15"/>
    </row>
    <row r="967" spans="1:1">
      <c r="A967" s="15"/>
    </row>
    <row r="968" spans="1:1">
      <c r="A968" s="15"/>
    </row>
    <row r="969" spans="1:1">
      <c r="A969" s="15"/>
    </row>
    <row r="970" spans="1:1">
      <c r="A970" s="15"/>
    </row>
    <row r="971" spans="1:1">
      <c r="A971" s="15"/>
    </row>
    <row r="972" spans="1:1">
      <c r="A972" s="15"/>
    </row>
    <row r="973" spans="1:1">
      <c r="A973" s="15"/>
    </row>
    <row r="974" spans="1:1">
      <c r="A974" s="15"/>
    </row>
    <row r="975" spans="1:1">
      <c r="A975" s="15"/>
    </row>
    <row r="976" spans="1:1">
      <c r="A976" s="15"/>
    </row>
    <row r="977" spans="1:1">
      <c r="A977" s="15"/>
    </row>
    <row r="978" spans="1:1">
      <c r="A978" s="15"/>
    </row>
    <row r="979" spans="1:1">
      <c r="A979" s="15"/>
    </row>
    <row r="980" spans="1:1">
      <c r="A980" s="15"/>
    </row>
    <row r="981" spans="1:1">
      <c r="A981" s="15"/>
    </row>
    <row r="982" spans="1:1">
      <c r="A982" s="15"/>
    </row>
    <row r="983" spans="1:1">
      <c r="A983" s="15"/>
    </row>
    <row r="984" spans="1:1">
      <c r="A984" s="15"/>
    </row>
    <row r="985" spans="1:1">
      <c r="A985" s="15"/>
    </row>
    <row r="986" spans="1:1">
      <c r="A986" s="15"/>
    </row>
    <row r="987" spans="1:1">
      <c r="A987" s="15"/>
    </row>
    <row r="988" spans="1:1">
      <c r="A988" s="15"/>
    </row>
    <row r="989" spans="1:1">
      <c r="A989" s="15"/>
    </row>
    <row r="990" spans="1:1">
      <c r="A990" s="15"/>
    </row>
    <row r="991" spans="1:1">
      <c r="A991" s="15"/>
    </row>
    <row r="992" spans="1:1">
      <c r="A992" s="15"/>
    </row>
    <row r="993" spans="1:1">
      <c r="A993" s="15"/>
    </row>
    <row r="994" spans="1:1">
      <c r="A994" s="15"/>
    </row>
    <row r="995" spans="1:1">
      <c r="A995" s="15"/>
    </row>
    <row r="996" spans="1:1">
      <c r="A996" s="15"/>
    </row>
    <row r="997" spans="1:1">
      <c r="A997" s="15"/>
    </row>
    <row r="998" spans="1:1">
      <c r="A998" s="15"/>
    </row>
    <row r="999" spans="1:1">
      <c r="A999" s="15"/>
    </row>
    <row r="1000" spans="1:1">
      <c r="A1000" s="15"/>
    </row>
  </sheetData>
  <mergeCells count="1">
    <mergeCell ref="C1:G1"/>
  </mergeCells>
  <conditionalFormatting sqref="J2:J221">
    <cfRule type="colorScale" priority="1">
      <colorScale>
        <cfvo type="min"/>
        <cfvo type="max"/>
        <color rgb="FF57BB8A"/>
        <color rgb="FFFF0000"/>
      </colorScale>
    </cfRule>
  </conditionalFormatting>
  <conditionalFormatting sqref="K2:K20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2.5703125" defaultRowHeight="15.75" customHeight="1"/>
  <cols>
    <col min="1" max="1" width="3.7109375" customWidth="1"/>
    <col min="2" max="2" width="4.85546875" customWidth="1"/>
    <col min="3" max="3" width="14" customWidth="1"/>
    <col min="5" max="5" width="14.85546875" customWidth="1"/>
  </cols>
  <sheetData>
    <row r="1" spans="1:6">
      <c r="A1" s="1" t="s">
        <v>0</v>
      </c>
      <c r="B1" s="2" t="s">
        <v>1</v>
      </c>
      <c r="C1" s="4" t="s">
        <v>349</v>
      </c>
      <c r="D1" s="4" t="s">
        <v>350</v>
      </c>
      <c r="E1" s="4" t="s">
        <v>351</v>
      </c>
      <c r="F1" s="4" t="s">
        <v>352</v>
      </c>
    </row>
    <row r="2" spans="1:6">
      <c r="A2" s="19" t="s">
        <v>18</v>
      </c>
      <c r="B2" s="4"/>
      <c r="C2" s="8">
        <f>'A3-999-92-16-7565-0-0'!O2</f>
        <v>1.18</v>
      </c>
      <c r="D2" s="28">
        <f>Vazao_agua_LHP_oxi!I2</f>
        <v>1.5471591367000962E-6</v>
      </c>
      <c r="E2" s="8">
        <f>'A3-999-92-16-7565-0-0'!P2</f>
        <v>0.79</v>
      </c>
      <c r="F2" s="28">
        <f>Vazao_agua_LHP_comb!I2</f>
        <v>1.3886047507177241E-6</v>
      </c>
    </row>
    <row r="3" spans="1:6">
      <c r="A3" s="19" t="s">
        <v>26</v>
      </c>
      <c r="B3" s="4"/>
      <c r="C3" s="8">
        <f>'A3-999-92-16-7565-0-0'!O3</f>
        <v>1.17</v>
      </c>
      <c r="D3" s="28">
        <f>Vazao_agua_LHP_oxi!I3</f>
        <v>2.1033273360088319E-6</v>
      </c>
      <c r="E3" s="8">
        <f>'A3-999-92-16-7565-0-0'!P3</f>
        <v>0.78500000000000003</v>
      </c>
      <c r="F3" s="28">
        <f>Vazao_agua_LHP_comb!I3</f>
        <v>1.2409250957415055E-6</v>
      </c>
    </row>
    <row r="4" spans="1:6">
      <c r="A4" s="19" t="s">
        <v>31</v>
      </c>
      <c r="B4" s="4"/>
      <c r="C4" s="8">
        <f>'A3-999-92-16-7565-0-0'!O4</f>
        <v>1.17</v>
      </c>
      <c r="D4" s="28">
        <f>Vazao_agua_LHP_oxi!I4</f>
        <v>1.5599708264898192E-6</v>
      </c>
      <c r="E4" s="8">
        <f>'A3-999-92-16-7565-0-0'!P4</f>
        <v>0.78750000000000009</v>
      </c>
      <c r="F4" s="28">
        <f>Vazao_agua_LHP_comb!I4</f>
        <v>1.1677456424552334E-6</v>
      </c>
    </row>
    <row r="5" spans="1:6">
      <c r="A5" s="19" t="s">
        <v>33</v>
      </c>
      <c r="B5" s="4"/>
      <c r="C5" s="8">
        <f>'A3-999-92-16-7565-0-0'!O5</f>
        <v>1.2025000000000001</v>
      </c>
      <c r="D5" s="28">
        <f>Vazao_agua_LHP_oxi!I5</f>
        <v>1.7801271077013368E-6</v>
      </c>
      <c r="E5" s="8">
        <f>'A3-999-92-16-7565-0-0'!P5</f>
        <v>0.78249999999999997</v>
      </c>
      <c r="F5" s="28">
        <f>Vazao_agua_LHP_comb!I5</f>
        <v>1.1997201863727344E-6</v>
      </c>
    </row>
    <row r="6" spans="1:6">
      <c r="A6" s="19" t="s">
        <v>39</v>
      </c>
      <c r="B6" s="4"/>
      <c r="C6" s="8">
        <f>'A3-999-92-16-7565-0-0'!O6</f>
        <v>1.1875</v>
      </c>
      <c r="D6" s="28" t="str">
        <f>Vazao_agua_LHP_oxi!I6</f>
        <v>ND</v>
      </c>
      <c r="E6" s="8">
        <f>'A3-999-92-16-7565-0-0'!P6</f>
        <v>0.78500000000000003</v>
      </c>
      <c r="F6" s="28" t="str">
        <f>Vazao_agua_LHP_comb!I6</f>
        <v>ND</v>
      </c>
    </row>
    <row r="7" spans="1:6">
      <c r="A7" s="19" t="s">
        <v>44</v>
      </c>
      <c r="B7" s="4"/>
      <c r="C7" s="8">
        <f>'A3-999-92-16-7565-0-0'!O7</f>
        <v>1.2</v>
      </c>
      <c r="D7" s="28">
        <f>Vazao_agua_LHP_oxi!I7</f>
        <v>1.748415959208562E-6</v>
      </c>
      <c r="E7" s="8">
        <f>'A3-999-92-16-7565-0-0'!P7</f>
        <v>0.76</v>
      </c>
      <c r="F7" s="28">
        <f>Vazao_agua_LHP_comb!I7</f>
        <v>1.2820461323611543E-6</v>
      </c>
    </row>
    <row r="8" spans="1:6">
      <c r="A8" s="19" t="s">
        <v>47</v>
      </c>
      <c r="B8" s="4"/>
      <c r="C8" s="8">
        <f>'A3-999-92-16-7565-0-0'!O8</f>
        <v>1.18</v>
      </c>
      <c r="D8" s="28">
        <f>Vazao_agua_LHP_oxi!I8</f>
        <v>1.6667301545784464E-6</v>
      </c>
      <c r="E8" s="8">
        <f>'A3-999-92-16-7565-0-0'!P8</f>
        <v>0.77</v>
      </c>
      <c r="F8" s="28">
        <f>Vazao_agua_LHP_comb!I8</f>
        <v>1.0988793570286208E-6</v>
      </c>
    </row>
    <row r="9" spans="1:6">
      <c r="A9" s="19" t="s">
        <v>52</v>
      </c>
      <c r="B9" s="4"/>
      <c r="C9" s="8">
        <f>'A3-999-92-16-7565-0-0'!O9</f>
        <v>1.1724999999999999</v>
      </c>
      <c r="D9" s="28">
        <f>Vazao_agua_LHP_oxi!I9</f>
        <v>1.4388826787551108E-6</v>
      </c>
      <c r="E9" s="8">
        <f>'A3-999-92-16-7565-0-0'!P9</f>
        <v>0.77500000000000002</v>
      </c>
      <c r="F9" s="28">
        <f>Vazao_agua_LHP_comb!I9</f>
        <v>1.1391912197694986E-6</v>
      </c>
    </row>
    <row r="10" spans="1:6">
      <c r="A10" s="19" t="s">
        <v>55</v>
      </c>
      <c r="B10" s="4"/>
      <c r="C10" s="8">
        <f>'A3-999-92-16-7565-0-0'!O10</f>
        <v>1.1599999999999999</v>
      </c>
      <c r="D10" s="28">
        <f>Vazao_agua_LHP_oxi!I10</f>
        <v>1.5330868490569209E-6</v>
      </c>
      <c r="E10" s="8">
        <f>'A3-999-92-16-7565-0-0'!P10</f>
        <v>0.77249999999999996</v>
      </c>
      <c r="F10" s="28">
        <f>Vazao_agua_LHP_comb!I10</f>
        <v>1.3132376663970982E-6</v>
      </c>
    </row>
    <row r="11" spans="1:6">
      <c r="A11" s="19" t="s">
        <v>58</v>
      </c>
      <c r="B11" s="4"/>
      <c r="C11" s="8">
        <f>'A3-999-92-16-7565-0-0'!O11</f>
        <v>1.1875</v>
      </c>
      <c r="D11" s="28">
        <f>Vazao_agua_LHP_oxi!I11</f>
        <v>1.5442904524822945E-6</v>
      </c>
      <c r="E11" s="8">
        <f>'A3-999-92-16-7565-0-0'!P11</f>
        <v>0.77249999999999996</v>
      </c>
      <c r="F11" s="28">
        <f>Vazao_agua_LHP_comb!I11</f>
        <v>1.1773359356012955E-6</v>
      </c>
    </row>
    <row r="12" spans="1:6">
      <c r="A12" s="19" t="s">
        <v>60</v>
      </c>
      <c r="B12" s="4"/>
      <c r="C12" s="8">
        <f>'A3-999-92-16-7565-0-0'!O12</f>
        <v>1.18</v>
      </c>
      <c r="D12" s="28">
        <f>Vazao_agua_LHP_oxi!I12</f>
        <v>1.5248074709052269E-6</v>
      </c>
      <c r="E12" s="8">
        <f>'A3-999-92-16-7565-0-0'!P12</f>
        <v>0.77</v>
      </c>
      <c r="F12" s="28">
        <f>Vazao_agua_LHP_comb!I12</f>
        <v>1.2411281207161407E-6</v>
      </c>
    </row>
    <row r="13" spans="1:6">
      <c r="A13" s="19" t="s">
        <v>63</v>
      </c>
      <c r="B13" s="4"/>
      <c r="C13" s="8">
        <f>'A3-999-92-16-7565-0-0'!O13</f>
        <v>1.1774999999999998</v>
      </c>
      <c r="D13" s="28">
        <f>Vazao_agua_LHP_oxi!I13</f>
        <v>1.5824127102213814E-6</v>
      </c>
      <c r="E13" s="8">
        <f>'A3-999-92-16-7565-0-0'!P13</f>
        <v>0.79</v>
      </c>
      <c r="F13" s="28">
        <f>Vazao_agua_LHP_comb!I13</f>
        <v>1.2569839940700697E-6</v>
      </c>
    </row>
    <row r="14" spans="1:6">
      <c r="A14" s="19" t="s">
        <v>65</v>
      </c>
      <c r="B14" s="4"/>
      <c r="C14" s="8">
        <f>'A3-999-92-16-7565-0-0'!O14</f>
        <v>1.1749999999999998</v>
      </c>
      <c r="D14" s="28">
        <f>Vazao_agua_LHP_oxi!I14</f>
        <v>1.4740804962343522E-6</v>
      </c>
      <c r="E14" s="8">
        <f>'A3-999-92-16-7565-0-0'!P14</f>
        <v>0.78</v>
      </c>
      <c r="F14" s="28">
        <f>Vazao_agua_LHP_comb!I14</f>
        <v>1.3722015866182193E-6</v>
      </c>
    </row>
    <row r="15" spans="1:6">
      <c r="A15" s="19" t="s">
        <v>68</v>
      </c>
      <c r="B15" s="4">
        <v>1</v>
      </c>
    </row>
    <row r="16" spans="1:6">
      <c r="A16" s="19"/>
      <c r="B16" s="4">
        <v>2</v>
      </c>
    </row>
    <row r="17" spans="1:3">
      <c r="A17" s="19" t="s">
        <v>71</v>
      </c>
      <c r="B17" s="4">
        <v>3</v>
      </c>
    </row>
    <row r="18" spans="1:3">
      <c r="A18" s="19" t="s">
        <v>72</v>
      </c>
      <c r="B18" s="4">
        <v>4</v>
      </c>
    </row>
    <row r="19" spans="1:3">
      <c r="A19" s="19" t="s">
        <v>73</v>
      </c>
      <c r="B19" s="4">
        <v>5</v>
      </c>
      <c r="C19" s="8">
        <f>(85)^2/(80)^2</f>
        <v>1.12890625</v>
      </c>
    </row>
    <row r="20" spans="1:3">
      <c r="A20" s="19"/>
      <c r="B20" s="4">
        <v>6</v>
      </c>
    </row>
    <row r="21" spans="1:3">
      <c r="A21" s="19" t="s">
        <v>74</v>
      </c>
      <c r="B21" s="4">
        <v>7</v>
      </c>
    </row>
    <row r="22" spans="1:3">
      <c r="A22" s="19" t="s">
        <v>75</v>
      </c>
      <c r="B22" s="4">
        <v>8</v>
      </c>
    </row>
    <row r="23" spans="1:3">
      <c r="A23" s="19"/>
      <c r="B23" s="4">
        <v>9</v>
      </c>
    </row>
    <row r="24" spans="1:3">
      <c r="A24" s="19" t="s">
        <v>76</v>
      </c>
      <c r="B24" s="4">
        <v>10</v>
      </c>
    </row>
    <row r="25" spans="1:3">
      <c r="A25" s="22"/>
      <c r="B25" s="4">
        <v>1</v>
      </c>
    </row>
    <row r="26" spans="1:3">
      <c r="A26" s="22"/>
      <c r="B26" s="4">
        <v>2</v>
      </c>
    </row>
    <row r="27" spans="1:3">
      <c r="A27" s="22"/>
      <c r="B27" s="4">
        <v>3</v>
      </c>
    </row>
    <row r="28" spans="1:3">
      <c r="A28" s="22"/>
      <c r="B28" s="4">
        <v>4</v>
      </c>
    </row>
    <row r="29" spans="1:3">
      <c r="A29" s="22"/>
      <c r="B29" s="4">
        <v>5</v>
      </c>
    </row>
    <row r="30" spans="1:3">
      <c r="A30" s="22"/>
      <c r="B30" s="4">
        <v>6</v>
      </c>
    </row>
    <row r="31" spans="1:3">
      <c r="A31" s="22"/>
      <c r="B31" s="4">
        <v>7</v>
      </c>
    </row>
    <row r="32" spans="1:3">
      <c r="A32" s="22"/>
      <c r="B32" s="4">
        <v>8</v>
      </c>
    </row>
    <row r="33" spans="1:2">
      <c r="A33" s="22"/>
      <c r="B33" s="4">
        <v>9</v>
      </c>
    </row>
    <row r="34" spans="1:2">
      <c r="A34" s="22"/>
      <c r="B34" s="4">
        <v>10</v>
      </c>
    </row>
    <row r="35" spans="1:2">
      <c r="A35" s="22"/>
      <c r="B35" s="4">
        <v>11</v>
      </c>
    </row>
    <row r="36" spans="1:2">
      <c r="A36" s="22"/>
      <c r="B36" s="4">
        <v>12</v>
      </c>
    </row>
    <row r="37" spans="1:2">
      <c r="A37" s="22"/>
      <c r="B37" s="4">
        <v>13</v>
      </c>
    </row>
    <row r="38" spans="1:2">
      <c r="A38" s="22"/>
      <c r="B38" s="4">
        <v>14</v>
      </c>
    </row>
    <row r="39" spans="1:2">
      <c r="A39" s="22"/>
      <c r="B39" s="4">
        <v>15</v>
      </c>
    </row>
    <row r="40" spans="1:2">
      <c r="A40" s="22"/>
      <c r="B40" s="4">
        <v>16</v>
      </c>
    </row>
    <row r="41" spans="1:2">
      <c r="A41" s="22"/>
      <c r="B41" s="4">
        <v>17</v>
      </c>
    </row>
    <row r="42" spans="1:2">
      <c r="A42" s="22"/>
      <c r="B42" s="4">
        <v>18</v>
      </c>
    </row>
    <row r="43" spans="1:2">
      <c r="A43" s="22"/>
      <c r="B43" s="4">
        <v>19</v>
      </c>
    </row>
    <row r="44" spans="1:2">
      <c r="A44" s="22"/>
      <c r="B44" s="4">
        <v>20</v>
      </c>
    </row>
    <row r="45" spans="1:2">
      <c r="A45" s="22"/>
      <c r="B45" s="4">
        <v>21</v>
      </c>
    </row>
    <row r="46" spans="1:2">
      <c r="A46" s="22"/>
      <c r="B46" s="4">
        <v>22</v>
      </c>
    </row>
    <row r="47" spans="1:2">
      <c r="A47" s="22"/>
      <c r="B47" s="4">
        <v>23</v>
      </c>
    </row>
    <row r="48" spans="1:2">
      <c r="A48" s="22"/>
      <c r="B48" s="4">
        <v>24</v>
      </c>
    </row>
    <row r="49" spans="1:2">
      <c r="A49" s="22"/>
      <c r="B49" s="4">
        <v>25</v>
      </c>
    </row>
    <row r="50" spans="1:2">
      <c r="A50" s="22"/>
      <c r="B50" s="4">
        <v>26</v>
      </c>
    </row>
    <row r="51" spans="1:2">
      <c r="A51" s="22"/>
      <c r="B51" s="4">
        <v>27</v>
      </c>
    </row>
    <row r="52" spans="1:2">
      <c r="A52" s="22"/>
      <c r="B52" s="4">
        <v>28</v>
      </c>
    </row>
    <row r="53" spans="1:2">
      <c r="A53" s="22"/>
      <c r="B53" s="4">
        <v>29</v>
      </c>
    </row>
    <row r="54" spans="1:2">
      <c r="A54" s="22"/>
      <c r="B54" s="4">
        <v>30</v>
      </c>
    </row>
    <row r="55" spans="1:2">
      <c r="A55" s="22"/>
      <c r="B55" s="4">
        <v>31</v>
      </c>
    </row>
    <row r="56" spans="1:2">
      <c r="A56" s="22"/>
      <c r="B56" s="4">
        <v>32</v>
      </c>
    </row>
    <row r="57" spans="1:2">
      <c r="A57" s="22"/>
      <c r="B57" s="4">
        <v>33</v>
      </c>
    </row>
    <row r="58" spans="1:2">
      <c r="A58" s="22"/>
      <c r="B58" s="4">
        <v>34</v>
      </c>
    </row>
    <row r="59" spans="1:2">
      <c r="A59" s="22"/>
      <c r="B59" s="4">
        <v>35</v>
      </c>
    </row>
    <row r="60" spans="1:2">
      <c r="A60" s="22"/>
      <c r="B60" s="4">
        <v>36</v>
      </c>
    </row>
    <row r="61" spans="1:2">
      <c r="A61" s="22"/>
      <c r="B61" s="4">
        <v>37</v>
      </c>
    </row>
    <row r="62" spans="1:2">
      <c r="A62" s="22"/>
      <c r="B62" s="4">
        <v>38</v>
      </c>
    </row>
    <row r="63" spans="1:2">
      <c r="A63" s="22"/>
      <c r="B63" s="4">
        <v>39</v>
      </c>
    </row>
    <row r="64" spans="1:2">
      <c r="A64" s="22"/>
      <c r="B64" s="4">
        <v>40</v>
      </c>
    </row>
    <row r="65" spans="1:2">
      <c r="A65" s="22"/>
      <c r="B65" s="4">
        <v>41</v>
      </c>
    </row>
    <row r="66" spans="1:2">
      <c r="A66" s="22"/>
      <c r="B66" s="4">
        <v>42</v>
      </c>
    </row>
    <row r="67" spans="1:2">
      <c r="A67" s="22"/>
      <c r="B67" s="4">
        <v>43</v>
      </c>
    </row>
    <row r="68" spans="1:2">
      <c r="A68" s="22"/>
      <c r="B68" s="4">
        <v>44</v>
      </c>
    </row>
    <row r="69" spans="1:2">
      <c r="A69" s="22"/>
      <c r="B69" s="4">
        <v>45</v>
      </c>
    </row>
    <row r="70" spans="1:2">
      <c r="A70" s="22"/>
      <c r="B70" s="4">
        <v>46</v>
      </c>
    </row>
    <row r="71" spans="1:2">
      <c r="A71" s="22"/>
      <c r="B71" s="4">
        <v>47</v>
      </c>
    </row>
    <row r="72" spans="1:2">
      <c r="A72" s="22"/>
      <c r="B72" s="4">
        <v>48</v>
      </c>
    </row>
    <row r="73" spans="1:2">
      <c r="A73" s="22"/>
      <c r="B73" s="4">
        <v>49</v>
      </c>
    </row>
    <row r="74" spans="1:2">
      <c r="A74" s="22"/>
      <c r="B74" s="4">
        <v>50</v>
      </c>
    </row>
    <row r="75" spans="1:2">
      <c r="A75" s="22"/>
      <c r="B75" s="4">
        <v>51</v>
      </c>
    </row>
    <row r="76" spans="1:2">
      <c r="A76" s="22"/>
      <c r="B76" s="4">
        <v>52</v>
      </c>
    </row>
    <row r="77" spans="1:2">
      <c r="A77" s="22"/>
      <c r="B77" s="4">
        <v>53</v>
      </c>
    </row>
    <row r="78" spans="1:2">
      <c r="A78" s="22"/>
      <c r="B78" s="4">
        <v>54</v>
      </c>
    </row>
    <row r="79" spans="1:2">
      <c r="A79" s="22"/>
      <c r="B79" s="4">
        <v>55</v>
      </c>
    </row>
    <row r="80" spans="1:2">
      <c r="A80" s="22"/>
      <c r="B80" s="4">
        <v>56</v>
      </c>
    </row>
    <row r="81" spans="1:2">
      <c r="A81" s="22"/>
      <c r="B81" s="4">
        <v>57</v>
      </c>
    </row>
    <row r="82" spans="1:2">
      <c r="A82" s="22"/>
      <c r="B82" s="4">
        <v>58</v>
      </c>
    </row>
    <row r="83" spans="1:2">
      <c r="A83" s="22"/>
      <c r="B83" s="4">
        <v>59</v>
      </c>
    </row>
    <row r="84" spans="1:2">
      <c r="A84" s="22"/>
      <c r="B84" s="4">
        <v>60</v>
      </c>
    </row>
    <row r="85" spans="1:2">
      <c r="A85" s="22"/>
      <c r="B85" s="4">
        <v>61</v>
      </c>
    </row>
    <row r="86" spans="1:2">
      <c r="A86" s="22"/>
      <c r="B86" s="4">
        <v>62</v>
      </c>
    </row>
    <row r="87" spans="1:2">
      <c r="A87" s="22"/>
      <c r="B87" s="4">
        <v>63</v>
      </c>
    </row>
    <row r="88" spans="1:2">
      <c r="A88" s="22"/>
      <c r="B88" s="4">
        <v>64</v>
      </c>
    </row>
    <row r="89" spans="1:2">
      <c r="A89" s="22"/>
      <c r="B89" s="4">
        <v>65</v>
      </c>
    </row>
    <row r="90" spans="1:2">
      <c r="A90" s="22"/>
      <c r="B90" s="4">
        <v>66</v>
      </c>
    </row>
    <row r="91" spans="1:2">
      <c r="A91" s="22"/>
      <c r="B91" s="4">
        <v>67</v>
      </c>
    </row>
    <row r="92" spans="1:2">
      <c r="A92" s="22"/>
      <c r="B92" s="4">
        <v>68</v>
      </c>
    </row>
    <row r="93" spans="1:2">
      <c r="A93" s="22"/>
      <c r="B93" s="4">
        <v>69</v>
      </c>
    </row>
    <row r="94" spans="1:2">
      <c r="A94" s="22"/>
      <c r="B94" s="4">
        <v>70</v>
      </c>
    </row>
    <row r="95" spans="1:2">
      <c r="A95" s="22"/>
      <c r="B95" s="4">
        <v>71</v>
      </c>
    </row>
    <row r="96" spans="1:2">
      <c r="A96" s="22"/>
      <c r="B96" s="4">
        <v>72</v>
      </c>
    </row>
    <row r="97" spans="1:2">
      <c r="A97" s="22"/>
      <c r="B97" s="4">
        <v>73</v>
      </c>
    </row>
    <row r="98" spans="1:2">
      <c r="A98" s="22"/>
      <c r="B98" s="4">
        <v>74</v>
      </c>
    </row>
    <row r="99" spans="1:2">
      <c r="A99" s="22"/>
      <c r="B99" s="4">
        <v>75</v>
      </c>
    </row>
    <row r="100" spans="1:2">
      <c r="A100" s="22"/>
      <c r="B100" s="4">
        <v>76</v>
      </c>
    </row>
    <row r="101" spans="1:2">
      <c r="A101" s="22"/>
      <c r="B101" s="4">
        <v>77</v>
      </c>
    </row>
    <row r="102" spans="1:2">
      <c r="A102" s="22"/>
      <c r="B102" s="4">
        <v>78</v>
      </c>
    </row>
    <row r="103" spans="1:2">
      <c r="A103" s="22"/>
      <c r="B103" s="4">
        <v>79</v>
      </c>
    </row>
    <row r="104" spans="1:2">
      <c r="A104" s="22"/>
      <c r="B104" s="4">
        <v>80</v>
      </c>
    </row>
    <row r="105" spans="1:2">
      <c r="A105" s="22"/>
      <c r="B105" s="4">
        <v>81</v>
      </c>
    </row>
    <row r="106" spans="1:2">
      <c r="A106" s="22"/>
      <c r="B106" s="4">
        <v>82</v>
      </c>
    </row>
    <row r="107" spans="1:2">
      <c r="A107" s="22"/>
      <c r="B107" s="4">
        <v>83</v>
      </c>
    </row>
    <row r="108" spans="1:2">
      <c r="A108" s="22"/>
      <c r="B108" s="4">
        <v>84</v>
      </c>
    </row>
    <row r="109" spans="1:2">
      <c r="A109" s="22"/>
      <c r="B109" s="4">
        <v>85</v>
      </c>
    </row>
    <row r="110" spans="1:2">
      <c r="A110" s="22"/>
      <c r="B110" s="4">
        <v>86</v>
      </c>
    </row>
    <row r="111" spans="1:2">
      <c r="A111" s="22"/>
      <c r="B111" s="4">
        <v>87</v>
      </c>
    </row>
    <row r="112" spans="1:2">
      <c r="A112" s="22"/>
      <c r="B112" s="4">
        <v>88</v>
      </c>
    </row>
    <row r="113" spans="1:2">
      <c r="A113" s="22"/>
      <c r="B113" s="4">
        <v>89</v>
      </c>
    </row>
    <row r="114" spans="1:2">
      <c r="A114" s="22"/>
      <c r="B114" s="4">
        <v>90</v>
      </c>
    </row>
    <row r="115" spans="1:2">
      <c r="A115" s="22"/>
      <c r="B115" s="4">
        <v>91</v>
      </c>
    </row>
    <row r="116" spans="1:2">
      <c r="A116" s="22"/>
      <c r="B116" s="4">
        <v>92</v>
      </c>
    </row>
    <row r="117" spans="1:2">
      <c r="A117" s="22"/>
      <c r="B117" s="4">
        <v>93</v>
      </c>
    </row>
    <row r="118" spans="1:2">
      <c r="A118" s="22"/>
      <c r="B118" s="4">
        <v>94</v>
      </c>
    </row>
    <row r="119" spans="1:2">
      <c r="A119" s="22"/>
      <c r="B119" s="4">
        <v>95</v>
      </c>
    </row>
    <row r="120" spans="1:2">
      <c r="A120" s="22"/>
      <c r="B120" s="4">
        <v>96</v>
      </c>
    </row>
    <row r="121" spans="1:2">
      <c r="A121" s="22"/>
      <c r="B121" s="4">
        <v>97</v>
      </c>
    </row>
    <row r="122" spans="1:2">
      <c r="A122" s="22"/>
      <c r="B122" s="4">
        <v>98</v>
      </c>
    </row>
    <row r="123" spans="1:2">
      <c r="A123" s="22"/>
      <c r="B123" s="4">
        <v>99</v>
      </c>
    </row>
    <row r="124" spans="1:2">
      <c r="A124" s="22"/>
      <c r="B124" s="4">
        <v>100</v>
      </c>
    </row>
    <row r="125" spans="1:2">
      <c r="A125" s="22"/>
      <c r="B125" s="4">
        <v>101</v>
      </c>
    </row>
    <row r="126" spans="1:2">
      <c r="A126" s="22"/>
      <c r="B126" s="4">
        <v>102</v>
      </c>
    </row>
    <row r="127" spans="1:2">
      <c r="A127" s="22"/>
    </row>
    <row r="128" spans="1:2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  <row r="257" spans="1:1">
      <c r="A257" s="22"/>
    </row>
    <row r="258" spans="1:1">
      <c r="A258" s="22"/>
    </row>
    <row r="259" spans="1:1">
      <c r="A259" s="22"/>
    </row>
    <row r="260" spans="1:1">
      <c r="A260" s="22"/>
    </row>
    <row r="261" spans="1:1">
      <c r="A261" s="22"/>
    </row>
    <row r="262" spans="1:1">
      <c r="A262" s="22"/>
    </row>
    <row r="263" spans="1:1">
      <c r="A263" s="22"/>
    </row>
    <row r="264" spans="1:1">
      <c r="A264" s="22"/>
    </row>
    <row r="265" spans="1:1">
      <c r="A265" s="22"/>
    </row>
    <row r="266" spans="1:1">
      <c r="A266" s="22"/>
    </row>
    <row r="267" spans="1:1">
      <c r="A267" s="22"/>
    </row>
    <row r="268" spans="1:1">
      <c r="A268" s="22"/>
    </row>
    <row r="269" spans="1:1">
      <c r="A269" s="22"/>
    </row>
    <row r="270" spans="1:1">
      <c r="A270" s="22"/>
    </row>
    <row r="271" spans="1:1">
      <c r="A271" s="22"/>
    </row>
    <row r="272" spans="1:1">
      <c r="A272" s="22"/>
    </row>
    <row r="273" spans="1:1">
      <c r="A273" s="22"/>
    </row>
    <row r="274" spans="1:1">
      <c r="A274" s="22"/>
    </row>
    <row r="275" spans="1:1">
      <c r="A275" s="22"/>
    </row>
    <row r="276" spans="1:1">
      <c r="A276" s="22"/>
    </row>
    <row r="277" spans="1:1">
      <c r="A277" s="22"/>
    </row>
    <row r="278" spans="1:1">
      <c r="A278" s="22"/>
    </row>
    <row r="279" spans="1:1">
      <c r="A279" s="22"/>
    </row>
    <row r="280" spans="1:1">
      <c r="A280" s="22"/>
    </row>
    <row r="281" spans="1:1">
      <c r="A281" s="22"/>
    </row>
    <row r="282" spans="1:1">
      <c r="A282" s="22"/>
    </row>
    <row r="283" spans="1:1">
      <c r="A283" s="22"/>
    </row>
    <row r="284" spans="1:1">
      <c r="A284" s="22"/>
    </row>
    <row r="285" spans="1:1">
      <c r="A285" s="22"/>
    </row>
    <row r="286" spans="1:1">
      <c r="A286" s="22"/>
    </row>
    <row r="287" spans="1:1">
      <c r="A287" s="22"/>
    </row>
    <row r="288" spans="1:1">
      <c r="A288" s="22"/>
    </row>
    <row r="289" spans="1:1">
      <c r="A289" s="22"/>
    </row>
    <row r="290" spans="1:1">
      <c r="A290" s="22"/>
    </row>
    <row r="291" spans="1:1">
      <c r="A291" s="22"/>
    </row>
    <row r="292" spans="1:1">
      <c r="A292" s="22"/>
    </row>
    <row r="293" spans="1:1">
      <c r="A293" s="22"/>
    </row>
    <row r="294" spans="1:1">
      <c r="A294" s="22"/>
    </row>
    <row r="295" spans="1:1">
      <c r="A295" s="22"/>
    </row>
    <row r="296" spans="1:1">
      <c r="A296" s="22"/>
    </row>
    <row r="297" spans="1:1">
      <c r="A297" s="22"/>
    </row>
    <row r="298" spans="1:1">
      <c r="A298" s="22"/>
    </row>
    <row r="299" spans="1:1">
      <c r="A299" s="22"/>
    </row>
    <row r="300" spans="1:1">
      <c r="A300" s="22"/>
    </row>
    <row r="301" spans="1:1">
      <c r="A301" s="22"/>
    </row>
    <row r="302" spans="1:1">
      <c r="A302" s="22"/>
    </row>
    <row r="303" spans="1:1">
      <c r="A303" s="22"/>
    </row>
    <row r="304" spans="1:1">
      <c r="A304" s="22"/>
    </row>
    <row r="305" spans="1:1">
      <c r="A305" s="22"/>
    </row>
    <row r="306" spans="1:1">
      <c r="A306" s="22"/>
    </row>
    <row r="307" spans="1:1">
      <c r="A307" s="22"/>
    </row>
    <row r="308" spans="1:1">
      <c r="A308" s="22"/>
    </row>
    <row r="309" spans="1:1">
      <c r="A309" s="22"/>
    </row>
    <row r="310" spans="1:1">
      <c r="A310" s="22"/>
    </row>
    <row r="311" spans="1:1">
      <c r="A311" s="22"/>
    </row>
    <row r="312" spans="1:1">
      <c r="A312" s="22"/>
    </row>
    <row r="313" spans="1:1">
      <c r="A313" s="22"/>
    </row>
    <row r="314" spans="1:1">
      <c r="A314" s="22"/>
    </row>
    <row r="315" spans="1:1">
      <c r="A315" s="22"/>
    </row>
    <row r="316" spans="1:1">
      <c r="A316" s="22"/>
    </row>
    <row r="317" spans="1:1">
      <c r="A317" s="22"/>
    </row>
    <row r="318" spans="1:1">
      <c r="A318" s="22"/>
    </row>
    <row r="319" spans="1:1">
      <c r="A319" s="22"/>
    </row>
    <row r="320" spans="1:1">
      <c r="A320" s="22"/>
    </row>
    <row r="321" spans="1:1">
      <c r="A321" s="22"/>
    </row>
    <row r="322" spans="1:1">
      <c r="A322" s="22"/>
    </row>
    <row r="323" spans="1:1">
      <c r="A323" s="22"/>
    </row>
    <row r="324" spans="1:1">
      <c r="A324" s="22"/>
    </row>
    <row r="325" spans="1:1">
      <c r="A325" s="22"/>
    </row>
    <row r="326" spans="1:1">
      <c r="A326" s="22"/>
    </row>
    <row r="327" spans="1:1">
      <c r="A327" s="22"/>
    </row>
    <row r="328" spans="1:1">
      <c r="A328" s="22"/>
    </row>
    <row r="329" spans="1:1">
      <c r="A329" s="22"/>
    </row>
    <row r="330" spans="1:1">
      <c r="A330" s="22"/>
    </row>
    <row r="331" spans="1:1">
      <c r="A331" s="22"/>
    </row>
    <row r="332" spans="1:1">
      <c r="A332" s="22"/>
    </row>
    <row r="333" spans="1:1">
      <c r="A333" s="22"/>
    </row>
    <row r="334" spans="1:1">
      <c r="A334" s="22"/>
    </row>
    <row r="335" spans="1:1">
      <c r="A335" s="22"/>
    </row>
    <row r="336" spans="1:1">
      <c r="A336" s="22"/>
    </row>
    <row r="337" spans="1:1">
      <c r="A337" s="22"/>
    </row>
    <row r="338" spans="1:1">
      <c r="A338" s="22"/>
    </row>
    <row r="339" spans="1:1">
      <c r="A339" s="22"/>
    </row>
    <row r="340" spans="1:1">
      <c r="A340" s="22"/>
    </row>
    <row r="341" spans="1:1">
      <c r="A341" s="22"/>
    </row>
    <row r="342" spans="1:1">
      <c r="A342" s="22"/>
    </row>
    <row r="343" spans="1:1">
      <c r="A343" s="22"/>
    </row>
    <row r="344" spans="1:1">
      <c r="A344" s="22"/>
    </row>
    <row r="345" spans="1:1">
      <c r="A345" s="22"/>
    </row>
    <row r="346" spans="1:1">
      <c r="A346" s="22"/>
    </row>
    <row r="347" spans="1:1">
      <c r="A347" s="22"/>
    </row>
    <row r="348" spans="1:1">
      <c r="A348" s="22"/>
    </row>
    <row r="349" spans="1:1">
      <c r="A349" s="22"/>
    </row>
    <row r="350" spans="1:1">
      <c r="A350" s="22"/>
    </row>
    <row r="351" spans="1:1">
      <c r="A351" s="22"/>
    </row>
    <row r="352" spans="1:1">
      <c r="A352" s="22"/>
    </row>
    <row r="353" spans="1:1">
      <c r="A353" s="22"/>
    </row>
    <row r="354" spans="1:1">
      <c r="A354" s="22"/>
    </row>
    <row r="355" spans="1:1">
      <c r="A355" s="22"/>
    </row>
    <row r="356" spans="1:1">
      <c r="A356" s="22"/>
    </row>
    <row r="357" spans="1:1">
      <c r="A357" s="22"/>
    </row>
    <row r="358" spans="1:1">
      <c r="A358" s="22"/>
    </row>
    <row r="359" spans="1:1">
      <c r="A359" s="22"/>
    </row>
    <row r="360" spans="1:1">
      <c r="A360" s="22"/>
    </row>
    <row r="361" spans="1:1">
      <c r="A361" s="22"/>
    </row>
    <row r="362" spans="1:1">
      <c r="A362" s="22"/>
    </row>
    <row r="363" spans="1:1">
      <c r="A363" s="22"/>
    </row>
    <row r="364" spans="1:1">
      <c r="A364" s="22"/>
    </row>
    <row r="365" spans="1:1">
      <c r="A365" s="22"/>
    </row>
    <row r="366" spans="1:1">
      <c r="A366" s="22"/>
    </row>
    <row r="367" spans="1:1">
      <c r="A367" s="22"/>
    </row>
    <row r="368" spans="1:1">
      <c r="A368" s="22"/>
    </row>
    <row r="369" spans="1:1">
      <c r="A369" s="22"/>
    </row>
    <row r="370" spans="1:1">
      <c r="A370" s="22"/>
    </row>
    <row r="371" spans="1:1">
      <c r="A371" s="22"/>
    </row>
    <row r="372" spans="1:1">
      <c r="A372" s="22"/>
    </row>
    <row r="373" spans="1:1">
      <c r="A373" s="22"/>
    </row>
    <row r="374" spans="1:1">
      <c r="A374" s="22"/>
    </row>
    <row r="375" spans="1:1">
      <c r="A375" s="22"/>
    </row>
    <row r="376" spans="1:1">
      <c r="A376" s="22"/>
    </row>
    <row r="377" spans="1:1">
      <c r="A377" s="22"/>
    </row>
    <row r="378" spans="1:1">
      <c r="A378" s="22"/>
    </row>
    <row r="379" spans="1:1">
      <c r="A379" s="22"/>
    </row>
    <row r="380" spans="1:1">
      <c r="A380" s="22"/>
    </row>
    <row r="381" spans="1:1">
      <c r="A381" s="22"/>
    </row>
    <row r="382" spans="1:1">
      <c r="A382" s="22"/>
    </row>
    <row r="383" spans="1:1">
      <c r="A383" s="22"/>
    </row>
    <row r="384" spans="1:1">
      <c r="A384" s="22"/>
    </row>
    <row r="385" spans="1:1">
      <c r="A385" s="22"/>
    </row>
    <row r="386" spans="1:1">
      <c r="A386" s="22"/>
    </row>
    <row r="387" spans="1:1">
      <c r="A387" s="22"/>
    </row>
    <row r="388" spans="1:1">
      <c r="A388" s="22"/>
    </row>
    <row r="389" spans="1:1">
      <c r="A389" s="22"/>
    </row>
    <row r="390" spans="1:1">
      <c r="A390" s="22"/>
    </row>
    <row r="391" spans="1:1">
      <c r="A391" s="22"/>
    </row>
    <row r="392" spans="1:1">
      <c r="A392" s="22"/>
    </row>
    <row r="393" spans="1:1">
      <c r="A393" s="22"/>
    </row>
    <row r="394" spans="1:1">
      <c r="A394" s="22"/>
    </row>
    <row r="395" spans="1:1">
      <c r="A395" s="22"/>
    </row>
    <row r="396" spans="1:1">
      <c r="A396" s="22"/>
    </row>
    <row r="397" spans="1:1">
      <c r="A397" s="22"/>
    </row>
    <row r="398" spans="1:1">
      <c r="A398" s="22"/>
    </row>
    <row r="399" spans="1:1">
      <c r="A399" s="22"/>
    </row>
    <row r="400" spans="1:1">
      <c r="A400" s="22"/>
    </row>
    <row r="401" spans="1:1">
      <c r="A401" s="22"/>
    </row>
    <row r="402" spans="1:1">
      <c r="A402" s="22"/>
    </row>
    <row r="403" spans="1:1">
      <c r="A403" s="22"/>
    </row>
    <row r="404" spans="1:1">
      <c r="A404" s="22"/>
    </row>
    <row r="405" spans="1:1">
      <c r="A405" s="22"/>
    </row>
    <row r="406" spans="1:1">
      <c r="A406" s="22"/>
    </row>
    <row r="407" spans="1:1">
      <c r="A407" s="22"/>
    </row>
    <row r="408" spans="1:1">
      <c r="A408" s="22"/>
    </row>
    <row r="409" spans="1:1">
      <c r="A409" s="22"/>
    </row>
    <row r="410" spans="1:1">
      <c r="A410" s="22"/>
    </row>
    <row r="411" spans="1:1">
      <c r="A411" s="22"/>
    </row>
    <row r="412" spans="1:1">
      <c r="A412" s="22"/>
    </row>
    <row r="413" spans="1:1">
      <c r="A413" s="22"/>
    </row>
    <row r="414" spans="1:1">
      <c r="A414" s="22"/>
    </row>
    <row r="415" spans="1:1">
      <c r="A415" s="22"/>
    </row>
    <row r="416" spans="1:1">
      <c r="A416" s="22"/>
    </row>
    <row r="417" spans="1:1">
      <c r="A417" s="22"/>
    </row>
    <row r="418" spans="1:1">
      <c r="A418" s="22"/>
    </row>
    <row r="419" spans="1:1">
      <c r="A419" s="22"/>
    </row>
    <row r="420" spans="1:1">
      <c r="A420" s="22"/>
    </row>
    <row r="421" spans="1:1">
      <c r="A421" s="22"/>
    </row>
    <row r="422" spans="1:1">
      <c r="A422" s="22"/>
    </row>
    <row r="423" spans="1:1">
      <c r="A423" s="22"/>
    </row>
    <row r="424" spans="1:1">
      <c r="A424" s="22"/>
    </row>
    <row r="425" spans="1:1">
      <c r="A425" s="22"/>
    </row>
    <row r="426" spans="1:1">
      <c r="A426" s="22"/>
    </row>
    <row r="427" spans="1:1">
      <c r="A427" s="22"/>
    </row>
    <row r="428" spans="1:1">
      <c r="A428" s="22"/>
    </row>
    <row r="429" spans="1:1">
      <c r="A429" s="22"/>
    </row>
    <row r="430" spans="1:1">
      <c r="A430" s="22"/>
    </row>
    <row r="431" spans="1:1">
      <c r="A431" s="22"/>
    </row>
    <row r="432" spans="1:1">
      <c r="A432" s="22"/>
    </row>
    <row r="433" spans="1:1">
      <c r="A433" s="22"/>
    </row>
    <row r="434" spans="1:1">
      <c r="A434" s="22"/>
    </row>
    <row r="435" spans="1:1">
      <c r="A435" s="22"/>
    </row>
    <row r="436" spans="1:1">
      <c r="A436" s="22"/>
    </row>
    <row r="437" spans="1:1">
      <c r="A437" s="22"/>
    </row>
    <row r="438" spans="1:1">
      <c r="A438" s="22"/>
    </row>
    <row r="439" spans="1:1">
      <c r="A439" s="22"/>
    </row>
    <row r="440" spans="1:1">
      <c r="A440" s="22"/>
    </row>
    <row r="441" spans="1:1">
      <c r="A441" s="22"/>
    </row>
    <row r="442" spans="1:1">
      <c r="A442" s="22"/>
    </row>
    <row r="443" spans="1:1">
      <c r="A443" s="22"/>
    </row>
    <row r="444" spans="1:1">
      <c r="A444" s="22"/>
    </row>
    <row r="445" spans="1:1">
      <c r="A445" s="22"/>
    </row>
    <row r="446" spans="1:1">
      <c r="A446" s="22"/>
    </row>
    <row r="447" spans="1:1">
      <c r="A447" s="22"/>
    </row>
    <row r="448" spans="1:1">
      <c r="A448" s="22"/>
    </row>
    <row r="449" spans="1:1">
      <c r="A449" s="22"/>
    </row>
    <row r="450" spans="1:1">
      <c r="A450" s="22"/>
    </row>
    <row r="451" spans="1:1">
      <c r="A451" s="22"/>
    </row>
    <row r="452" spans="1:1">
      <c r="A452" s="22"/>
    </row>
    <row r="453" spans="1:1">
      <c r="A453" s="22"/>
    </row>
    <row r="454" spans="1:1">
      <c r="A454" s="22"/>
    </row>
    <row r="455" spans="1:1">
      <c r="A455" s="22"/>
    </row>
    <row r="456" spans="1:1">
      <c r="A456" s="22"/>
    </row>
    <row r="457" spans="1:1">
      <c r="A457" s="22"/>
    </row>
    <row r="458" spans="1:1">
      <c r="A458" s="22"/>
    </row>
    <row r="459" spans="1:1">
      <c r="A459" s="22"/>
    </row>
    <row r="460" spans="1:1">
      <c r="A460" s="22"/>
    </row>
    <row r="461" spans="1:1">
      <c r="A461" s="22"/>
    </row>
    <row r="462" spans="1:1">
      <c r="A462" s="22"/>
    </row>
    <row r="463" spans="1:1">
      <c r="A463" s="22"/>
    </row>
    <row r="464" spans="1:1">
      <c r="A464" s="22"/>
    </row>
    <row r="465" spans="1:1">
      <c r="A465" s="22"/>
    </row>
    <row r="466" spans="1:1">
      <c r="A466" s="22"/>
    </row>
    <row r="467" spans="1:1">
      <c r="A467" s="22"/>
    </row>
    <row r="468" spans="1:1">
      <c r="A468" s="22"/>
    </row>
    <row r="469" spans="1:1">
      <c r="A469" s="22"/>
    </row>
    <row r="470" spans="1:1">
      <c r="A470" s="22"/>
    </row>
    <row r="471" spans="1:1">
      <c r="A471" s="22"/>
    </row>
    <row r="472" spans="1:1">
      <c r="A472" s="22"/>
    </row>
    <row r="473" spans="1:1">
      <c r="A473" s="22"/>
    </row>
    <row r="474" spans="1:1">
      <c r="A474" s="22"/>
    </row>
    <row r="475" spans="1:1">
      <c r="A475" s="22"/>
    </row>
    <row r="476" spans="1:1">
      <c r="A476" s="22"/>
    </row>
    <row r="477" spans="1:1">
      <c r="A477" s="22"/>
    </row>
    <row r="478" spans="1:1">
      <c r="A478" s="22"/>
    </row>
    <row r="479" spans="1:1">
      <c r="A479" s="22"/>
    </row>
    <row r="480" spans="1:1">
      <c r="A480" s="22"/>
    </row>
    <row r="481" spans="1:1">
      <c r="A481" s="22"/>
    </row>
    <row r="482" spans="1:1">
      <c r="A482" s="22"/>
    </row>
    <row r="483" spans="1:1">
      <c r="A483" s="22"/>
    </row>
    <row r="484" spans="1:1">
      <c r="A484" s="22"/>
    </row>
    <row r="485" spans="1:1">
      <c r="A485" s="22"/>
    </row>
    <row r="486" spans="1:1">
      <c r="A486" s="22"/>
    </row>
    <row r="487" spans="1:1">
      <c r="A487" s="22"/>
    </row>
    <row r="488" spans="1:1">
      <c r="A488" s="22"/>
    </row>
    <row r="489" spans="1:1">
      <c r="A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  <row r="563" spans="1:1">
      <c r="A563" s="22"/>
    </row>
    <row r="564" spans="1:1">
      <c r="A564" s="22"/>
    </row>
    <row r="565" spans="1:1">
      <c r="A565" s="22"/>
    </row>
    <row r="566" spans="1:1">
      <c r="A566" s="22"/>
    </row>
    <row r="567" spans="1:1">
      <c r="A567" s="22"/>
    </row>
    <row r="568" spans="1:1">
      <c r="A568" s="22"/>
    </row>
    <row r="569" spans="1:1">
      <c r="A569" s="22"/>
    </row>
    <row r="570" spans="1:1">
      <c r="A570" s="22"/>
    </row>
    <row r="571" spans="1:1">
      <c r="A571" s="22"/>
    </row>
    <row r="572" spans="1:1">
      <c r="A572" s="22"/>
    </row>
    <row r="573" spans="1:1">
      <c r="A573" s="22"/>
    </row>
    <row r="574" spans="1:1">
      <c r="A574" s="22"/>
    </row>
    <row r="575" spans="1:1">
      <c r="A575" s="22"/>
    </row>
    <row r="576" spans="1:1">
      <c r="A576" s="22"/>
    </row>
    <row r="577" spans="1:1">
      <c r="A577" s="22"/>
    </row>
    <row r="578" spans="1:1">
      <c r="A578" s="22"/>
    </row>
    <row r="579" spans="1:1">
      <c r="A579" s="22"/>
    </row>
    <row r="580" spans="1:1">
      <c r="A580" s="22"/>
    </row>
    <row r="581" spans="1:1">
      <c r="A581" s="22"/>
    </row>
    <row r="582" spans="1:1">
      <c r="A582" s="22"/>
    </row>
    <row r="583" spans="1:1">
      <c r="A583" s="22"/>
    </row>
    <row r="584" spans="1:1">
      <c r="A584" s="22"/>
    </row>
    <row r="585" spans="1:1">
      <c r="A585" s="22"/>
    </row>
    <row r="586" spans="1:1">
      <c r="A586" s="22"/>
    </row>
    <row r="587" spans="1:1">
      <c r="A587" s="22"/>
    </row>
    <row r="588" spans="1:1">
      <c r="A588" s="22"/>
    </row>
    <row r="589" spans="1:1">
      <c r="A589" s="22"/>
    </row>
    <row r="590" spans="1:1">
      <c r="A590" s="22"/>
    </row>
    <row r="591" spans="1:1">
      <c r="A591" s="22"/>
    </row>
    <row r="592" spans="1:1">
      <c r="A592" s="22"/>
    </row>
    <row r="593" spans="1:1">
      <c r="A593" s="22"/>
    </row>
    <row r="594" spans="1:1">
      <c r="A594" s="22"/>
    </row>
    <row r="595" spans="1:1">
      <c r="A595" s="22"/>
    </row>
    <row r="596" spans="1:1">
      <c r="A596" s="22"/>
    </row>
    <row r="597" spans="1:1">
      <c r="A597" s="22"/>
    </row>
    <row r="598" spans="1:1">
      <c r="A598" s="22"/>
    </row>
    <row r="599" spans="1:1">
      <c r="A599" s="22"/>
    </row>
    <row r="600" spans="1:1">
      <c r="A600" s="22"/>
    </row>
    <row r="601" spans="1:1">
      <c r="A601" s="22"/>
    </row>
    <row r="602" spans="1:1">
      <c r="A602" s="22"/>
    </row>
    <row r="603" spans="1:1">
      <c r="A603" s="22"/>
    </row>
    <row r="604" spans="1:1">
      <c r="A604" s="22"/>
    </row>
    <row r="605" spans="1:1">
      <c r="A605" s="22"/>
    </row>
    <row r="606" spans="1:1">
      <c r="A606" s="22"/>
    </row>
    <row r="607" spans="1:1">
      <c r="A607" s="22"/>
    </row>
    <row r="608" spans="1:1">
      <c r="A608" s="22"/>
    </row>
    <row r="609" spans="1:1">
      <c r="A609" s="22"/>
    </row>
    <row r="610" spans="1:1">
      <c r="A610" s="22"/>
    </row>
    <row r="611" spans="1:1">
      <c r="A611" s="22"/>
    </row>
    <row r="612" spans="1:1">
      <c r="A612" s="22"/>
    </row>
    <row r="613" spans="1:1">
      <c r="A613" s="22"/>
    </row>
    <row r="614" spans="1:1">
      <c r="A614" s="22"/>
    </row>
    <row r="615" spans="1:1">
      <c r="A615" s="22"/>
    </row>
    <row r="616" spans="1:1">
      <c r="A616" s="22"/>
    </row>
    <row r="617" spans="1:1">
      <c r="A617" s="22"/>
    </row>
    <row r="618" spans="1:1">
      <c r="A618" s="22"/>
    </row>
    <row r="619" spans="1:1">
      <c r="A619" s="22"/>
    </row>
    <row r="620" spans="1:1">
      <c r="A620" s="22"/>
    </row>
    <row r="621" spans="1:1">
      <c r="A621" s="22"/>
    </row>
    <row r="622" spans="1:1">
      <c r="A622" s="22"/>
    </row>
    <row r="623" spans="1:1">
      <c r="A623" s="22"/>
    </row>
    <row r="624" spans="1:1">
      <c r="A624" s="22"/>
    </row>
    <row r="625" spans="1:1">
      <c r="A625" s="22"/>
    </row>
    <row r="626" spans="1:1">
      <c r="A626" s="22"/>
    </row>
    <row r="627" spans="1:1">
      <c r="A627" s="22"/>
    </row>
    <row r="628" spans="1:1">
      <c r="A628" s="22"/>
    </row>
    <row r="629" spans="1:1">
      <c r="A629" s="22"/>
    </row>
    <row r="630" spans="1:1">
      <c r="A630" s="22"/>
    </row>
    <row r="631" spans="1:1">
      <c r="A631" s="22"/>
    </row>
    <row r="632" spans="1:1">
      <c r="A632" s="22"/>
    </row>
    <row r="633" spans="1:1">
      <c r="A633" s="22"/>
    </row>
    <row r="634" spans="1:1">
      <c r="A634" s="22"/>
    </row>
    <row r="635" spans="1:1">
      <c r="A635" s="22"/>
    </row>
    <row r="636" spans="1:1">
      <c r="A636" s="22"/>
    </row>
    <row r="637" spans="1:1">
      <c r="A637" s="22"/>
    </row>
    <row r="638" spans="1:1">
      <c r="A638" s="22"/>
    </row>
    <row r="639" spans="1:1">
      <c r="A639" s="22"/>
    </row>
    <row r="640" spans="1:1">
      <c r="A640" s="22"/>
    </row>
    <row r="641" spans="1:1">
      <c r="A641" s="22"/>
    </row>
    <row r="642" spans="1:1">
      <c r="A642" s="22"/>
    </row>
    <row r="643" spans="1:1">
      <c r="A643" s="22"/>
    </row>
    <row r="644" spans="1:1">
      <c r="A644" s="22"/>
    </row>
    <row r="645" spans="1:1">
      <c r="A645" s="22"/>
    </row>
    <row r="646" spans="1:1">
      <c r="A646" s="22"/>
    </row>
    <row r="647" spans="1:1">
      <c r="A647" s="22"/>
    </row>
    <row r="648" spans="1:1">
      <c r="A648" s="22"/>
    </row>
    <row r="649" spans="1:1">
      <c r="A649" s="22"/>
    </row>
    <row r="650" spans="1:1">
      <c r="A650" s="22"/>
    </row>
    <row r="651" spans="1:1">
      <c r="A651" s="22"/>
    </row>
    <row r="652" spans="1:1">
      <c r="A652" s="22"/>
    </row>
    <row r="653" spans="1:1">
      <c r="A653" s="22"/>
    </row>
    <row r="654" spans="1:1">
      <c r="A654" s="22"/>
    </row>
    <row r="655" spans="1:1">
      <c r="A655" s="22"/>
    </row>
    <row r="656" spans="1:1">
      <c r="A656" s="22"/>
    </row>
    <row r="657" spans="1:1">
      <c r="A657" s="22"/>
    </row>
    <row r="658" spans="1:1">
      <c r="A658" s="22"/>
    </row>
    <row r="659" spans="1:1">
      <c r="A659" s="22"/>
    </row>
    <row r="660" spans="1:1">
      <c r="A660" s="22"/>
    </row>
    <row r="661" spans="1:1">
      <c r="A661" s="22"/>
    </row>
    <row r="662" spans="1:1">
      <c r="A662" s="22"/>
    </row>
    <row r="663" spans="1:1">
      <c r="A663" s="22"/>
    </row>
    <row r="664" spans="1:1">
      <c r="A664" s="22"/>
    </row>
    <row r="665" spans="1:1">
      <c r="A665" s="22"/>
    </row>
    <row r="666" spans="1:1">
      <c r="A666" s="22"/>
    </row>
    <row r="667" spans="1:1">
      <c r="A667" s="22"/>
    </row>
    <row r="668" spans="1:1">
      <c r="A668" s="22"/>
    </row>
    <row r="669" spans="1:1">
      <c r="A669" s="22"/>
    </row>
    <row r="670" spans="1:1">
      <c r="A670" s="22"/>
    </row>
    <row r="671" spans="1:1">
      <c r="A671" s="22"/>
    </row>
    <row r="672" spans="1:1">
      <c r="A672" s="22"/>
    </row>
    <row r="673" spans="1:1">
      <c r="A673" s="22"/>
    </row>
    <row r="674" spans="1:1">
      <c r="A674" s="22"/>
    </row>
    <row r="675" spans="1:1">
      <c r="A675" s="22"/>
    </row>
    <row r="676" spans="1:1">
      <c r="A676" s="22"/>
    </row>
    <row r="677" spans="1:1">
      <c r="A677" s="22"/>
    </row>
    <row r="678" spans="1:1">
      <c r="A678" s="22"/>
    </row>
    <row r="679" spans="1:1">
      <c r="A679" s="22"/>
    </row>
    <row r="680" spans="1:1">
      <c r="A680" s="22"/>
    </row>
    <row r="681" spans="1:1">
      <c r="A681" s="22"/>
    </row>
    <row r="682" spans="1:1">
      <c r="A682" s="22"/>
    </row>
    <row r="683" spans="1:1">
      <c r="A683" s="22"/>
    </row>
    <row r="684" spans="1:1">
      <c r="A684" s="22"/>
    </row>
    <row r="685" spans="1:1">
      <c r="A685" s="22"/>
    </row>
    <row r="686" spans="1:1">
      <c r="A686" s="22"/>
    </row>
    <row r="687" spans="1:1">
      <c r="A687" s="22"/>
    </row>
    <row r="688" spans="1:1">
      <c r="A688" s="22"/>
    </row>
    <row r="689" spans="1:1">
      <c r="A689" s="22"/>
    </row>
    <row r="690" spans="1:1">
      <c r="A690" s="22"/>
    </row>
    <row r="691" spans="1:1">
      <c r="A691" s="22"/>
    </row>
    <row r="692" spans="1:1">
      <c r="A692" s="22"/>
    </row>
    <row r="693" spans="1:1">
      <c r="A693" s="22"/>
    </row>
    <row r="694" spans="1:1">
      <c r="A694" s="22"/>
    </row>
    <row r="695" spans="1:1">
      <c r="A695" s="22"/>
    </row>
    <row r="696" spans="1:1">
      <c r="A696" s="22"/>
    </row>
    <row r="697" spans="1:1">
      <c r="A697" s="22"/>
    </row>
    <row r="698" spans="1:1">
      <c r="A698" s="22"/>
    </row>
    <row r="699" spans="1:1">
      <c r="A699" s="22"/>
    </row>
    <row r="700" spans="1:1">
      <c r="A700" s="22"/>
    </row>
    <row r="701" spans="1:1">
      <c r="A701" s="22"/>
    </row>
    <row r="702" spans="1:1">
      <c r="A702" s="22"/>
    </row>
    <row r="703" spans="1:1">
      <c r="A703" s="22"/>
    </row>
    <row r="704" spans="1:1">
      <c r="A704" s="22"/>
    </row>
    <row r="705" spans="1:1">
      <c r="A705" s="22"/>
    </row>
    <row r="706" spans="1:1">
      <c r="A706" s="22"/>
    </row>
    <row r="707" spans="1:1">
      <c r="A707" s="22"/>
    </row>
    <row r="708" spans="1:1">
      <c r="A708" s="22"/>
    </row>
    <row r="709" spans="1:1">
      <c r="A709" s="22"/>
    </row>
    <row r="710" spans="1:1">
      <c r="A710" s="22"/>
    </row>
    <row r="711" spans="1:1">
      <c r="A711" s="22"/>
    </row>
    <row r="712" spans="1:1">
      <c r="A712" s="22"/>
    </row>
    <row r="713" spans="1:1">
      <c r="A713" s="22"/>
    </row>
    <row r="714" spans="1:1">
      <c r="A714" s="22"/>
    </row>
    <row r="715" spans="1:1">
      <c r="A715" s="22"/>
    </row>
    <row r="716" spans="1:1">
      <c r="A716" s="22"/>
    </row>
    <row r="717" spans="1:1">
      <c r="A717" s="22"/>
    </row>
    <row r="718" spans="1:1">
      <c r="A718" s="22"/>
    </row>
    <row r="719" spans="1:1">
      <c r="A719" s="22"/>
    </row>
    <row r="720" spans="1:1">
      <c r="A720" s="22"/>
    </row>
    <row r="721" spans="1:1">
      <c r="A721" s="22"/>
    </row>
    <row r="722" spans="1:1">
      <c r="A722" s="22"/>
    </row>
    <row r="723" spans="1:1">
      <c r="A723" s="22"/>
    </row>
    <row r="724" spans="1:1">
      <c r="A724" s="22"/>
    </row>
    <row r="725" spans="1:1">
      <c r="A725" s="22"/>
    </row>
    <row r="726" spans="1:1">
      <c r="A726" s="22"/>
    </row>
    <row r="727" spans="1:1">
      <c r="A727" s="22"/>
    </row>
    <row r="728" spans="1:1">
      <c r="A728" s="22"/>
    </row>
    <row r="729" spans="1:1">
      <c r="A729" s="22"/>
    </row>
    <row r="730" spans="1:1">
      <c r="A730" s="22"/>
    </row>
    <row r="731" spans="1:1">
      <c r="A731" s="22"/>
    </row>
    <row r="732" spans="1:1">
      <c r="A732" s="22"/>
    </row>
    <row r="733" spans="1:1">
      <c r="A733" s="22"/>
    </row>
    <row r="734" spans="1:1">
      <c r="A734" s="22"/>
    </row>
    <row r="735" spans="1:1">
      <c r="A735" s="22"/>
    </row>
    <row r="736" spans="1:1">
      <c r="A736" s="22"/>
    </row>
    <row r="737" spans="1:1">
      <c r="A737" s="22"/>
    </row>
    <row r="738" spans="1:1">
      <c r="A738" s="22"/>
    </row>
    <row r="739" spans="1:1">
      <c r="A739" s="22"/>
    </row>
    <row r="740" spans="1:1">
      <c r="A740" s="22"/>
    </row>
    <row r="741" spans="1:1">
      <c r="A741" s="22"/>
    </row>
    <row r="742" spans="1:1">
      <c r="A742" s="22"/>
    </row>
    <row r="743" spans="1:1">
      <c r="A743" s="22"/>
    </row>
    <row r="744" spans="1:1">
      <c r="A744" s="22"/>
    </row>
    <row r="745" spans="1:1">
      <c r="A745" s="22"/>
    </row>
    <row r="746" spans="1:1">
      <c r="A746" s="22"/>
    </row>
    <row r="747" spans="1:1">
      <c r="A747" s="22"/>
    </row>
    <row r="748" spans="1:1">
      <c r="A748" s="22"/>
    </row>
    <row r="749" spans="1:1">
      <c r="A749" s="22"/>
    </row>
    <row r="750" spans="1:1">
      <c r="A750" s="22"/>
    </row>
    <row r="751" spans="1:1">
      <c r="A751" s="22"/>
    </row>
    <row r="752" spans="1:1">
      <c r="A752" s="22"/>
    </row>
    <row r="753" spans="1:1">
      <c r="A753" s="22"/>
    </row>
    <row r="754" spans="1:1">
      <c r="A754" s="22"/>
    </row>
    <row r="755" spans="1:1">
      <c r="A755" s="22"/>
    </row>
    <row r="756" spans="1:1">
      <c r="A756" s="22"/>
    </row>
    <row r="757" spans="1:1">
      <c r="A757" s="22"/>
    </row>
    <row r="758" spans="1:1">
      <c r="A758" s="22"/>
    </row>
    <row r="759" spans="1:1">
      <c r="A759" s="22"/>
    </row>
    <row r="760" spans="1:1">
      <c r="A760" s="22"/>
    </row>
    <row r="761" spans="1:1">
      <c r="A761" s="22"/>
    </row>
    <row r="762" spans="1:1">
      <c r="A762" s="22"/>
    </row>
    <row r="763" spans="1:1">
      <c r="A763" s="22"/>
    </row>
    <row r="764" spans="1:1">
      <c r="A764" s="22"/>
    </row>
    <row r="765" spans="1:1">
      <c r="A765" s="22"/>
    </row>
    <row r="766" spans="1:1">
      <c r="A766" s="22"/>
    </row>
    <row r="767" spans="1:1">
      <c r="A767" s="22"/>
    </row>
    <row r="768" spans="1:1">
      <c r="A768" s="22"/>
    </row>
    <row r="769" spans="1:1">
      <c r="A769" s="22"/>
    </row>
    <row r="770" spans="1:1">
      <c r="A770" s="22"/>
    </row>
    <row r="771" spans="1:1">
      <c r="A771" s="22"/>
    </row>
    <row r="772" spans="1:1">
      <c r="A772" s="22"/>
    </row>
    <row r="773" spans="1:1">
      <c r="A773" s="22"/>
    </row>
    <row r="774" spans="1:1">
      <c r="A774" s="22"/>
    </row>
    <row r="775" spans="1:1">
      <c r="A775" s="22"/>
    </row>
    <row r="776" spans="1:1">
      <c r="A776" s="22"/>
    </row>
    <row r="777" spans="1:1">
      <c r="A777" s="22"/>
    </row>
    <row r="778" spans="1:1">
      <c r="A778" s="22"/>
    </row>
    <row r="779" spans="1:1">
      <c r="A779" s="22"/>
    </row>
    <row r="780" spans="1:1">
      <c r="A780" s="22"/>
    </row>
    <row r="781" spans="1:1">
      <c r="A781" s="22"/>
    </row>
    <row r="782" spans="1:1">
      <c r="A782" s="22"/>
    </row>
    <row r="783" spans="1:1">
      <c r="A783" s="22"/>
    </row>
    <row r="784" spans="1:1">
      <c r="A784" s="22"/>
    </row>
    <row r="785" spans="1:1">
      <c r="A785" s="22"/>
    </row>
    <row r="786" spans="1:1">
      <c r="A786" s="22"/>
    </row>
    <row r="787" spans="1:1">
      <c r="A787" s="22"/>
    </row>
    <row r="788" spans="1:1">
      <c r="A788" s="22"/>
    </row>
    <row r="789" spans="1:1">
      <c r="A789" s="22"/>
    </row>
    <row r="790" spans="1:1">
      <c r="A790" s="22"/>
    </row>
    <row r="791" spans="1:1">
      <c r="A791" s="22"/>
    </row>
    <row r="792" spans="1:1">
      <c r="A792" s="22"/>
    </row>
    <row r="793" spans="1:1">
      <c r="A793" s="22"/>
    </row>
    <row r="794" spans="1:1">
      <c r="A794" s="22"/>
    </row>
    <row r="795" spans="1:1">
      <c r="A795" s="22"/>
    </row>
    <row r="796" spans="1:1">
      <c r="A796" s="22"/>
    </row>
    <row r="797" spans="1:1">
      <c r="A797" s="22"/>
    </row>
    <row r="798" spans="1:1">
      <c r="A798" s="22"/>
    </row>
    <row r="799" spans="1:1">
      <c r="A799" s="22"/>
    </row>
    <row r="800" spans="1:1">
      <c r="A800" s="22"/>
    </row>
    <row r="801" spans="1:1">
      <c r="A801" s="22"/>
    </row>
    <row r="802" spans="1:1">
      <c r="A802" s="22"/>
    </row>
    <row r="803" spans="1:1">
      <c r="A803" s="22"/>
    </row>
    <row r="804" spans="1:1">
      <c r="A804" s="22"/>
    </row>
    <row r="805" spans="1:1">
      <c r="A805" s="22"/>
    </row>
    <row r="806" spans="1:1">
      <c r="A806" s="22"/>
    </row>
    <row r="807" spans="1:1">
      <c r="A807" s="22"/>
    </row>
    <row r="808" spans="1:1">
      <c r="A808" s="22"/>
    </row>
    <row r="809" spans="1:1">
      <c r="A809" s="22"/>
    </row>
    <row r="810" spans="1:1">
      <c r="A810" s="22"/>
    </row>
    <row r="811" spans="1:1">
      <c r="A811" s="22"/>
    </row>
    <row r="812" spans="1:1">
      <c r="A812" s="22"/>
    </row>
    <row r="813" spans="1:1">
      <c r="A813" s="22"/>
    </row>
    <row r="814" spans="1:1">
      <c r="A814" s="22"/>
    </row>
    <row r="815" spans="1:1">
      <c r="A815" s="22"/>
    </row>
    <row r="816" spans="1:1">
      <c r="A816" s="22"/>
    </row>
    <row r="817" spans="1:1">
      <c r="A817" s="22"/>
    </row>
    <row r="818" spans="1:1">
      <c r="A818" s="22"/>
    </row>
    <row r="819" spans="1:1">
      <c r="A819" s="22"/>
    </row>
    <row r="820" spans="1:1">
      <c r="A820" s="22"/>
    </row>
    <row r="821" spans="1:1">
      <c r="A821" s="22"/>
    </row>
    <row r="822" spans="1:1">
      <c r="A822" s="22"/>
    </row>
    <row r="823" spans="1:1">
      <c r="A823" s="22"/>
    </row>
    <row r="824" spans="1:1">
      <c r="A824" s="22"/>
    </row>
    <row r="825" spans="1:1">
      <c r="A825" s="22"/>
    </row>
    <row r="826" spans="1:1">
      <c r="A826" s="22"/>
    </row>
    <row r="827" spans="1:1">
      <c r="A827" s="22"/>
    </row>
    <row r="828" spans="1:1">
      <c r="A828" s="22"/>
    </row>
    <row r="829" spans="1:1">
      <c r="A829" s="22"/>
    </row>
    <row r="830" spans="1:1">
      <c r="A830" s="22"/>
    </row>
    <row r="831" spans="1:1">
      <c r="A831" s="22"/>
    </row>
    <row r="832" spans="1:1">
      <c r="A832" s="22"/>
    </row>
    <row r="833" spans="1:1">
      <c r="A833" s="22"/>
    </row>
    <row r="834" spans="1:1">
      <c r="A834" s="22"/>
    </row>
    <row r="835" spans="1:1">
      <c r="A835" s="22"/>
    </row>
    <row r="836" spans="1:1">
      <c r="A836" s="22"/>
    </row>
    <row r="837" spans="1:1">
      <c r="A837" s="22"/>
    </row>
    <row r="838" spans="1:1">
      <c r="A838" s="22"/>
    </row>
    <row r="839" spans="1:1">
      <c r="A839" s="22"/>
    </row>
    <row r="840" spans="1:1">
      <c r="A840" s="22"/>
    </row>
    <row r="841" spans="1:1">
      <c r="A841" s="22"/>
    </row>
    <row r="842" spans="1:1">
      <c r="A842" s="22"/>
    </row>
    <row r="843" spans="1:1">
      <c r="A843" s="22"/>
    </row>
    <row r="844" spans="1:1">
      <c r="A844" s="22"/>
    </row>
    <row r="845" spans="1:1">
      <c r="A845" s="22"/>
    </row>
    <row r="846" spans="1:1">
      <c r="A846" s="22"/>
    </row>
    <row r="847" spans="1:1">
      <c r="A847" s="22"/>
    </row>
    <row r="848" spans="1:1">
      <c r="A848" s="22"/>
    </row>
    <row r="849" spans="1:1">
      <c r="A849" s="22"/>
    </row>
    <row r="850" spans="1:1">
      <c r="A850" s="22"/>
    </row>
    <row r="851" spans="1:1">
      <c r="A851" s="22"/>
    </row>
    <row r="852" spans="1:1">
      <c r="A852" s="22"/>
    </row>
    <row r="853" spans="1:1">
      <c r="A853" s="22"/>
    </row>
    <row r="854" spans="1:1">
      <c r="A854" s="22"/>
    </row>
    <row r="855" spans="1:1">
      <c r="A855" s="22"/>
    </row>
    <row r="856" spans="1:1">
      <c r="A856" s="22"/>
    </row>
    <row r="857" spans="1:1">
      <c r="A857" s="22"/>
    </row>
    <row r="858" spans="1:1">
      <c r="A858" s="22"/>
    </row>
    <row r="859" spans="1:1">
      <c r="A859" s="22"/>
    </row>
    <row r="860" spans="1:1">
      <c r="A860" s="22"/>
    </row>
    <row r="861" spans="1:1">
      <c r="A861" s="22"/>
    </row>
    <row r="862" spans="1:1">
      <c r="A862" s="22"/>
    </row>
    <row r="863" spans="1:1">
      <c r="A863" s="22"/>
    </row>
    <row r="864" spans="1:1">
      <c r="A864" s="22"/>
    </row>
    <row r="865" spans="1:1">
      <c r="A865" s="22"/>
    </row>
    <row r="866" spans="1:1">
      <c r="A866" s="22"/>
    </row>
    <row r="867" spans="1:1">
      <c r="A867" s="22"/>
    </row>
    <row r="868" spans="1:1">
      <c r="A868" s="22"/>
    </row>
    <row r="869" spans="1:1">
      <c r="A869" s="22"/>
    </row>
    <row r="870" spans="1:1">
      <c r="A870" s="22"/>
    </row>
    <row r="871" spans="1:1">
      <c r="A871" s="22"/>
    </row>
    <row r="872" spans="1:1">
      <c r="A872" s="22"/>
    </row>
    <row r="873" spans="1:1">
      <c r="A873" s="22"/>
    </row>
    <row r="874" spans="1:1">
      <c r="A874" s="22"/>
    </row>
    <row r="875" spans="1:1">
      <c r="A875" s="22"/>
    </row>
    <row r="876" spans="1:1">
      <c r="A876" s="22"/>
    </row>
    <row r="877" spans="1:1">
      <c r="A877" s="22"/>
    </row>
    <row r="878" spans="1:1">
      <c r="A878" s="22"/>
    </row>
    <row r="879" spans="1:1">
      <c r="A879" s="22"/>
    </row>
    <row r="880" spans="1:1">
      <c r="A880" s="22"/>
    </row>
    <row r="881" spans="1:1">
      <c r="A881" s="22"/>
    </row>
    <row r="882" spans="1:1">
      <c r="A882" s="22"/>
    </row>
    <row r="883" spans="1:1">
      <c r="A883" s="22"/>
    </row>
    <row r="884" spans="1:1">
      <c r="A884" s="22"/>
    </row>
    <row r="885" spans="1:1">
      <c r="A885" s="22"/>
    </row>
    <row r="886" spans="1:1">
      <c r="A886" s="22"/>
    </row>
    <row r="887" spans="1:1">
      <c r="A887" s="22"/>
    </row>
    <row r="888" spans="1:1">
      <c r="A888" s="22"/>
    </row>
    <row r="889" spans="1:1">
      <c r="A889" s="22"/>
    </row>
    <row r="890" spans="1:1">
      <c r="A890" s="22"/>
    </row>
    <row r="891" spans="1:1">
      <c r="A891" s="22"/>
    </row>
    <row r="892" spans="1:1">
      <c r="A892" s="22"/>
    </row>
    <row r="893" spans="1:1">
      <c r="A893" s="22"/>
    </row>
    <row r="894" spans="1:1">
      <c r="A894" s="22"/>
    </row>
    <row r="895" spans="1:1">
      <c r="A895" s="22"/>
    </row>
    <row r="896" spans="1:1">
      <c r="A896" s="22"/>
    </row>
    <row r="897" spans="1:1">
      <c r="A897" s="22"/>
    </row>
    <row r="898" spans="1:1">
      <c r="A898" s="22"/>
    </row>
    <row r="899" spans="1:1">
      <c r="A899" s="22"/>
    </row>
    <row r="900" spans="1:1">
      <c r="A900" s="22"/>
    </row>
    <row r="901" spans="1:1">
      <c r="A901" s="22"/>
    </row>
    <row r="902" spans="1:1">
      <c r="A902" s="22"/>
    </row>
    <row r="903" spans="1:1">
      <c r="A903" s="22"/>
    </row>
    <row r="904" spans="1:1">
      <c r="A904" s="22"/>
    </row>
    <row r="905" spans="1:1">
      <c r="A905" s="22"/>
    </row>
    <row r="906" spans="1:1">
      <c r="A906" s="22"/>
    </row>
    <row r="907" spans="1:1">
      <c r="A907" s="22"/>
    </row>
    <row r="908" spans="1:1">
      <c r="A908" s="22"/>
    </row>
    <row r="909" spans="1:1">
      <c r="A909" s="22"/>
    </row>
    <row r="910" spans="1:1">
      <c r="A910" s="22"/>
    </row>
    <row r="911" spans="1:1">
      <c r="A911" s="22"/>
    </row>
    <row r="912" spans="1:1">
      <c r="A912" s="22"/>
    </row>
    <row r="913" spans="1:1">
      <c r="A913" s="22"/>
    </row>
    <row r="914" spans="1:1">
      <c r="A914" s="22"/>
    </row>
    <row r="915" spans="1:1">
      <c r="A915" s="22"/>
    </row>
    <row r="916" spans="1:1">
      <c r="A916" s="22"/>
    </row>
    <row r="917" spans="1:1">
      <c r="A917" s="22"/>
    </row>
    <row r="918" spans="1:1">
      <c r="A918" s="22"/>
    </row>
    <row r="919" spans="1:1">
      <c r="A919" s="22"/>
    </row>
    <row r="920" spans="1:1">
      <c r="A920" s="22"/>
    </row>
    <row r="921" spans="1:1">
      <c r="A921" s="22"/>
    </row>
    <row r="922" spans="1:1">
      <c r="A922" s="22"/>
    </row>
    <row r="923" spans="1:1">
      <c r="A923" s="22"/>
    </row>
    <row r="924" spans="1:1">
      <c r="A924" s="22"/>
    </row>
    <row r="925" spans="1:1">
      <c r="A925" s="22"/>
    </row>
    <row r="926" spans="1:1">
      <c r="A926" s="22"/>
    </row>
    <row r="927" spans="1:1">
      <c r="A927" s="22"/>
    </row>
    <row r="928" spans="1:1">
      <c r="A928" s="22"/>
    </row>
    <row r="929" spans="1:1">
      <c r="A929" s="22"/>
    </row>
    <row r="930" spans="1:1">
      <c r="A930" s="22"/>
    </row>
    <row r="931" spans="1:1">
      <c r="A931" s="22"/>
    </row>
    <row r="932" spans="1:1">
      <c r="A932" s="22"/>
    </row>
    <row r="933" spans="1:1">
      <c r="A933" s="22"/>
    </row>
    <row r="934" spans="1:1">
      <c r="A934" s="22"/>
    </row>
    <row r="935" spans="1:1">
      <c r="A935" s="22"/>
    </row>
    <row r="936" spans="1:1">
      <c r="A936" s="22"/>
    </row>
    <row r="937" spans="1:1">
      <c r="A937" s="22"/>
    </row>
    <row r="938" spans="1:1">
      <c r="A938" s="22"/>
    </row>
    <row r="939" spans="1:1">
      <c r="A939" s="22"/>
    </row>
    <row r="940" spans="1:1">
      <c r="A940" s="22"/>
    </row>
    <row r="941" spans="1:1">
      <c r="A941" s="22"/>
    </row>
    <row r="942" spans="1:1">
      <c r="A942" s="22"/>
    </row>
    <row r="943" spans="1:1">
      <c r="A943" s="22"/>
    </row>
    <row r="944" spans="1:1">
      <c r="A944" s="22"/>
    </row>
    <row r="945" spans="1:1">
      <c r="A945" s="22"/>
    </row>
    <row r="946" spans="1:1">
      <c r="A946" s="22"/>
    </row>
    <row r="947" spans="1:1">
      <c r="A947" s="22"/>
    </row>
    <row r="948" spans="1:1">
      <c r="A948" s="22"/>
    </row>
    <row r="949" spans="1:1">
      <c r="A949" s="22"/>
    </row>
    <row r="950" spans="1:1">
      <c r="A950" s="22"/>
    </row>
    <row r="951" spans="1:1">
      <c r="A951" s="22"/>
    </row>
    <row r="952" spans="1:1">
      <c r="A952" s="22"/>
    </row>
    <row r="953" spans="1:1">
      <c r="A953" s="22"/>
    </row>
    <row r="954" spans="1:1">
      <c r="A954" s="22"/>
    </row>
    <row r="955" spans="1:1">
      <c r="A955" s="22"/>
    </row>
    <row r="956" spans="1:1">
      <c r="A956" s="22"/>
    </row>
    <row r="957" spans="1:1">
      <c r="A957" s="22"/>
    </row>
    <row r="958" spans="1:1">
      <c r="A958" s="22"/>
    </row>
    <row r="959" spans="1:1">
      <c r="A959" s="22"/>
    </row>
    <row r="960" spans="1:1">
      <c r="A960" s="22"/>
    </row>
    <row r="961" spans="1:1">
      <c r="A961" s="22"/>
    </row>
    <row r="962" spans="1:1">
      <c r="A962" s="22"/>
    </row>
    <row r="963" spans="1:1">
      <c r="A963" s="22"/>
    </row>
    <row r="964" spans="1:1">
      <c r="A964" s="22"/>
    </row>
    <row r="965" spans="1:1">
      <c r="A965" s="22"/>
    </row>
    <row r="966" spans="1:1">
      <c r="A966" s="22"/>
    </row>
    <row r="967" spans="1:1">
      <c r="A967" s="22"/>
    </row>
    <row r="968" spans="1:1">
      <c r="A968" s="22"/>
    </row>
    <row r="969" spans="1:1">
      <c r="A969" s="22"/>
    </row>
    <row r="970" spans="1:1">
      <c r="A970" s="22"/>
    </row>
    <row r="971" spans="1:1">
      <c r="A971" s="22"/>
    </row>
    <row r="972" spans="1:1">
      <c r="A972" s="22"/>
    </row>
    <row r="973" spans="1:1">
      <c r="A973" s="22"/>
    </row>
    <row r="974" spans="1:1">
      <c r="A974" s="22"/>
    </row>
    <row r="975" spans="1:1">
      <c r="A975" s="22"/>
    </row>
    <row r="976" spans="1:1">
      <c r="A976" s="22"/>
    </row>
    <row r="977" spans="1:1">
      <c r="A977" s="22"/>
    </row>
    <row r="978" spans="1:1">
      <c r="A978" s="22"/>
    </row>
    <row r="979" spans="1:1">
      <c r="A979" s="22"/>
    </row>
    <row r="980" spans="1:1">
      <c r="A980" s="22"/>
    </row>
    <row r="981" spans="1:1">
      <c r="A981" s="22"/>
    </row>
    <row r="982" spans="1:1">
      <c r="A982" s="22"/>
    </row>
    <row r="983" spans="1:1">
      <c r="A983" s="22"/>
    </row>
    <row r="984" spans="1:1">
      <c r="A984" s="22"/>
    </row>
    <row r="985" spans="1:1">
      <c r="A985" s="22"/>
    </row>
    <row r="986" spans="1:1">
      <c r="A986" s="22"/>
    </row>
    <row r="987" spans="1:1">
      <c r="A987" s="22"/>
    </row>
    <row r="988" spans="1:1">
      <c r="A988" s="22"/>
    </row>
    <row r="989" spans="1:1">
      <c r="A989" s="22"/>
    </row>
    <row r="990" spans="1:1">
      <c r="A990" s="22"/>
    </row>
    <row r="991" spans="1:1">
      <c r="A991" s="22"/>
    </row>
    <row r="992" spans="1:1">
      <c r="A992" s="22"/>
    </row>
    <row r="993" spans="1:1">
      <c r="A993" s="22"/>
    </row>
    <row r="994" spans="1:1">
      <c r="A994" s="22"/>
    </row>
    <row r="995" spans="1:1">
      <c r="A995" s="22"/>
    </row>
    <row r="996" spans="1:1">
      <c r="A996" s="22"/>
    </row>
    <row r="997" spans="1:1">
      <c r="A997" s="22"/>
    </row>
    <row r="998" spans="1:1">
      <c r="A998" s="22"/>
    </row>
    <row r="999" spans="1:1">
      <c r="A999" s="22"/>
    </row>
    <row r="1000" spans="1:1">
      <c r="A1000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seleção_injetores_clusterizacao</vt:lpstr>
      <vt:lpstr>seleção_injetores</vt:lpstr>
      <vt:lpstr>A3-999-92-16-7565-0-0</vt:lpstr>
      <vt:lpstr>Dados teoricos e resumo geral</vt:lpstr>
      <vt:lpstr>DeltaP_agua_LHP_oxi</vt:lpstr>
      <vt:lpstr>Vazao_agua_LHP_oxi</vt:lpstr>
      <vt:lpstr>DeltaP_agua_LHP_comb</vt:lpstr>
      <vt:lpstr>Vazao_agua_LHP_comb</vt:lpstr>
      <vt:lpstr>correlacao_furo_muF</vt:lpstr>
      <vt:lpstr>Status_do_ensaio_dos_injetores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edenedfsls</cp:lastModifiedBy>
  <dcterms:modified xsi:type="dcterms:W3CDTF">2024-04-06T02:31:40Z</dcterms:modified>
</cp:coreProperties>
</file>